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mc:AlternateContent xmlns:mc="http://schemas.openxmlformats.org/markup-compatibility/2006">
    <mc:Choice Requires="x15">
      <x15ac:absPath xmlns:x15ac="http://schemas.microsoft.com/office/spreadsheetml/2010/11/ac" url="C:\Users\alber\Documents\tresmiles.es\Web\"/>
    </mc:Choice>
  </mc:AlternateContent>
  <xr:revisionPtr revIDLastSave="0" documentId="13_ncr:1_{BFBE09FA-1484-4ADF-A22D-66637511BE99}" xr6:coauthVersionLast="47" xr6:coauthVersionMax="47" xr10:uidLastSave="{00000000-0000-0000-0000-000000000000}"/>
  <bookViews>
    <workbookView xWindow="-110" yWindow="-110" windowWidth="38620" windowHeight="21100" xr2:uid="{00000000-000D-0000-FFFF-FFFF00000000}"/>
  </bookViews>
  <sheets>
    <sheet name="TRESMILES" sheetId="1" r:id="rId1"/>
    <sheet name="TABLA Espejo (copiar)" sheetId="3" r:id="rId2"/>
    <sheet name="TABLA Valores (pegar)" sheetId="4" r:id="rId3"/>
    <sheet name="MAPA tresmiles.csv" sheetId="16" r:id="rId4"/>
    <sheet name="Lista IGEAR" sheetId="12" r:id="rId5"/>
    <sheet name="Lista Descatalogados" sheetId="18" r:id="rId6"/>
    <sheet name="Más info" sheetId="14" r:id="rId7"/>
    <sheet name="Instrucciones" sheetId="20" r:id="rId8"/>
  </sheets>
  <definedNames>
    <definedName name="_xlnm._FilterDatabase" localSheetId="5" hidden="1">'Lista Descatalogados'!$A$1:$Q$652</definedName>
    <definedName name="_xlnm._FilterDatabase" localSheetId="0" hidden="1">TRESMILES!$A$1:$BD$298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 i="3" l="1"/>
  <c r="B3" i="3"/>
  <c r="C3" i="3"/>
  <c r="D3" i="3"/>
  <c r="E3" i="3"/>
  <c r="F3" i="3"/>
  <c r="A4" i="3"/>
  <c r="B4" i="3"/>
  <c r="C4" i="3"/>
  <c r="D4" i="3"/>
  <c r="E4" i="3"/>
  <c r="F4" i="3"/>
  <c r="A5" i="3"/>
  <c r="B5" i="3"/>
  <c r="C5" i="3"/>
  <c r="D5" i="3"/>
  <c r="E5" i="3"/>
  <c r="F5" i="3"/>
  <c r="A6" i="3"/>
  <c r="B6" i="3"/>
  <c r="C6" i="3"/>
  <c r="D6" i="3"/>
  <c r="E6" i="3"/>
  <c r="F6" i="3"/>
  <c r="A7" i="3"/>
  <c r="B7" i="3"/>
  <c r="C7" i="3"/>
  <c r="D7" i="3"/>
  <c r="E7" i="3"/>
  <c r="F7" i="3"/>
  <c r="A8" i="3"/>
  <c r="B8" i="3"/>
  <c r="C8" i="3"/>
  <c r="D8" i="3"/>
  <c r="E8" i="3"/>
  <c r="F8" i="3"/>
  <c r="A9" i="3"/>
  <c r="B9" i="3"/>
  <c r="C9" i="3"/>
  <c r="D9" i="3"/>
  <c r="E9" i="3"/>
  <c r="F9" i="3"/>
  <c r="A10" i="3"/>
  <c r="B10" i="3"/>
  <c r="C10" i="3"/>
  <c r="D10" i="3"/>
  <c r="E10" i="3"/>
  <c r="F10" i="3"/>
  <c r="A11" i="3"/>
  <c r="B11" i="3"/>
  <c r="C11" i="3"/>
  <c r="D11" i="3"/>
  <c r="E11" i="3"/>
  <c r="F11" i="3"/>
  <c r="A12" i="3"/>
  <c r="B12" i="3"/>
  <c r="C12" i="3"/>
  <c r="D12" i="3"/>
  <c r="E12" i="3"/>
  <c r="F12" i="3"/>
  <c r="A13" i="3"/>
  <c r="B13" i="3"/>
  <c r="C13" i="3"/>
  <c r="D13" i="3"/>
  <c r="E13" i="3"/>
  <c r="F13" i="3"/>
  <c r="A14" i="3"/>
  <c r="B14" i="3"/>
  <c r="C14" i="3"/>
  <c r="D14" i="3"/>
  <c r="E14" i="3"/>
  <c r="F14" i="3"/>
  <c r="A15" i="3"/>
  <c r="B15" i="3"/>
  <c r="C15" i="3"/>
  <c r="D15" i="3"/>
  <c r="E15" i="3"/>
  <c r="F15" i="3"/>
  <c r="A16" i="3"/>
  <c r="B16" i="3"/>
  <c r="C16" i="3"/>
  <c r="D16" i="3"/>
  <c r="E16" i="3"/>
  <c r="F16" i="3"/>
  <c r="A17" i="3"/>
  <c r="B17" i="3"/>
  <c r="C17" i="3"/>
  <c r="D17" i="3"/>
  <c r="E17" i="3"/>
  <c r="F17" i="3"/>
  <c r="A18" i="3"/>
  <c r="B18" i="3"/>
  <c r="C18" i="3"/>
  <c r="D18" i="3"/>
  <c r="E18" i="3"/>
  <c r="F18" i="3"/>
  <c r="A19" i="3"/>
  <c r="B19" i="3"/>
  <c r="C19" i="3"/>
  <c r="D19" i="3"/>
  <c r="E19" i="3"/>
  <c r="F19" i="3"/>
  <c r="A20" i="3"/>
  <c r="B20" i="3"/>
  <c r="C20" i="3"/>
  <c r="D20" i="3"/>
  <c r="E20" i="3"/>
  <c r="F20" i="3"/>
  <c r="A21" i="3"/>
  <c r="B21" i="3"/>
  <c r="C21" i="3"/>
  <c r="D21" i="3"/>
  <c r="E21" i="3"/>
  <c r="F21" i="3"/>
  <c r="A22" i="3"/>
  <c r="B22" i="3"/>
  <c r="C22" i="3"/>
  <c r="D22" i="3"/>
  <c r="E22" i="3"/>
  <c r="F22" i="3"/>
  <c r="A23" i="3"/>
  <c r="B23" i="3"/>
  <c r="C23" i="3"/>
  <c r="D23" i="3"/>
  <c r="E23" i="3"/>
  <c r="F23" i="3"/>
  <c r="A24" i="3"/>
  <c r="B24" i="3"/>
  <c r="C24" i="3"/>
  <c r="D24" i="3"/>
  <c r="E24" i="3"/>
  <c r="F24" i="3"/>
  <c r="A25" i="3"/>
  <c r="B25" i="3"/>
  <c r="C25" i="3"/>
  <c r="D25" i="3"/>
  <c r="E25" i="3"/>
  <c r="F25" i="3"/>
  <c r="A26" i="3"/>
  <c r="B26" i="3"/>
  <c r="C26" i="3"/>
  <c r="D26" i="3"/>
  <c r="E26" i="3"/>
  <c r="F26" i="3"/>
  <c r="A27" i="3"/>
  <c r="B27" i="3"/>
  <c r="C27" i="3"/>
  <c r="D27" i="3"/>
  <c r="E27" i="3"/>
  <c r="F27" i="3"/>
  <c r="A28" i="3"/>
  <c r="B28" i="3"/>
  <c r="C28" i="3"/>
  <c r="D28" i="3"/>
  <c r="E28" i="3"/>
  <c r="F28" i="3"/>
  <c r="A29" i="3"/>
  <c r="B29" i="3"/>
  <c r="C29" i="3"/>
  <c r="D29" i="3"/>
  <c r="E29" i="3"/>
  <c r="F29" i="3"/>
  <c r="A30" i="3"/>
  <c r="B30" i="3"/>
  <c r="C30" i="3"/>
  <c r="D30" i="3"/>
  <c r="E30" i="3"/>
  <c r="F30" i="3"/>
  <c r="A31" i="3"/>
  <c r="B31" i="3"/>
  <c r="C31" i="3"/>
  <c r="D31" i="3"/>
  <c r="E31" i="3"/>
  <c r="F31" i="3"/>
  <c r="A32" i="3"/>
  <c r="B32" i="3"/>
  <c r="C32" i="3"/>
  <c r="D32" i="3"/>
  <c r="E32" i="3"/>
  <c r="F32" i="3"/>
  <c r="A33" i="3"/>
  <c r="B33" i="3"/>
  <c r="C33" i="3"/>
  <c r="D33" i="3"/>
  <c r="E33" i="3"/>
  <c r="F33" i="3"/>
  <c r="A34" i="3"/>
  <c r="B34" i="3"/>
  <c r="C34" i="3"/>
  <c r="D34" i="3"/>
  <c r="E34" i="3"/>
  <c r="F34" i="3"/>
  <c r="A35" i="3"/>
  <c r="B35" i="3"/>
  <c r="C35" i="3"/>
  <c r="D35" i="3"/>
  <c r="E35" i="3"/>
  <c r="F35" i="3"/>
  <c r="A36" i="3"/>
  <c r="B36" i="3"/>
  <c r="C36" i="3"/>
  <c r="D36" i="3"/>
  <c r="E36" i="3"/>
  <c r="F36" i="3"/>
  <c r="A37" i="3"/>
  <c r="B37" i="3"/>
  <c r="C37" i="3"/>
  <c r="D37" i="3"/>
  <c r="E37" i="3"/>
  <c r="F37" i="3"/>
  <c r="A38" i="3"/>
  <c r="B38" i="3"/>
  <c r="C38" i="3"/>
  <c r="D38" i="3"/>
  <c r="E38" i="3"/>
  <c r="F38" i="3"/>
  <c r="A39" i="3"/>
  <c r="B39" i="3"/>
  <c r="C39" i="3"/>
  <c r="D39" i="3"/>
  <c r="E39" i="3"/>
  <c r="F39" i="3"/>
  <c r="A40" i="3"/>
  <c r="B40" i="3"/>
  <c r="C40" i="3"/>
  <c r="D40" i="3"/>
  <c r="E40" i="3"/>
  <c r="F40" i="3"/>
  <c r="A41" i="3"/>
  <c r="B41" i="3"/>
  <c r="C41" i="3"/>
  <c r="D41" i="3"/>
  <c r="E41" i="3"/>
  <c r="F41" i="3"/>
  <c r="A42" i="3"/>
  <c r="B42" i="3"/>
  <c r="C42" i="3"/>
  <c r="D42" i="3"/>
  <c r="E42" i="3"/>
  <c r="F42" i="3"/>
  <c r="A43" i="3"/>
  <c r="B43" i="3"/>
  <c r="C43" i="3"/>
  <c r="D43" i="3"/>
  <c r="E43" i="3"/>
  <c r="F43" i="3"/>
  <c r="A44" i="3"/>
  <c r="B44" i="3"/>
  <c r="C44" i="3"/>
  <c r="D44" i="3"/>
  <c r="E44" i="3"/>
  <c r="F44" i="3"/>
  <c r="A45" i="3"/>
  <c r="B45" i="3"/>
  <c r="C45" i="3"/>
  <c r="D45" i="3"/>
  <c r="E45" i="3"/>
  <c r="F45" i="3"/>
  <c r="A46" i="3"/>
  <c r="B46" i="3"/>
  <c r="C46" i="3"/>
  <c r="D46" i="3"/>
  <c r="E46" i="3"/>
  <c r="F46" i="3"/>
  <c r="A47" i="3"/>
  <c r="B47" i="3"/>
  <c r="C47" i="3"/>
  <c r="D47" i="3"/>
  <c r="E47" i="3"/>
  <c r="F47" i="3"/>
  <c r="A48" i="3"/>
  <c r="B48" i="3"/>
  <c r="C48" i="3"/>
  <c r="D48" i="3"/>
  <c r="E48" i="3"/>
  <c r="F48" i="3"/>
  <c r="A49" i="3"/>
  <c r="B49" i="3"/>
  <c r="C49" i="3"/>
  <c r="D49" i="3"/>
  <c r="E49" i="3"/>
  <c r="F49" i="3"/>
  <c r="A50" i="3"/>
  <c r="B50" i="3"/>
  <c r="C50" i="3"/>
  <c r="D50" i="3"/>
  <c r="E50" i="3"/>
  <c r="F50" i="3"/>
  <c r="A51" i="3"/>
  <c r="B51" i="3"/>
  <c r="C51" i="3"/>
  <c r="D51" i="3"/>
  <c r="E51" i="3"/>
  <c r="F51" i="3"/>
  <c r="A52" i="3"/>
  <c r="B52" i="3"/>
  <c r="C52" i="3"/>
  <c r="D52" i="3"/>
  <c r="E52" i="3"/>
  <c r="F52" i="3"/>
  <c r="A53" i="3"/>
  <c r="B53" i="3"/>
  <c r="C53" i="3"/>
  <c r="D53" i="3"/>
  <c r="E53" i="3"/>
  <c r="F53" i="3"/>
  <c r="A54" i="3"/>
  <c r="B54" i="3"/>
  <c r="C54" i="3"/>
  <c r="D54" i="3"/>
  <c r="E54" i="3"/>
  <c r="F54" i="3"/>
  <c r="A55" i="3"/>
  <c r="B55" i="3"/>
  <c r="C55" i="3"/>
  <c r="D55" i="3"/>
  <c r="E55" i="3"/>
  <c r="F55" i="3"/>
  <c r="A56" i="3"/>
  <c r="B56" i="3"/>
  <c r="C56" i="3"/>
  <c r="D56" i="3"/>
  <c r="E56" i="3"/>
  <c r="F56" i="3"/>
  <c r="A57" i="3"/>
  <c r="B57" i="3"/>
  <c r="C57" i="3"/>
  <c r="D57" i="3"/>
  <c r="E57" i="3"/>
  <c r="F57" i="3"/>
  <c r="A58" i="3"/>
  <c r="B58" i="3"/>
  <c r="C58" i="3"/>
  <c r="D58" i="3"/>
  <c r="E58" i="3"/>
  <c r="F58" i="3"/>
  <c r="A59" i="3"/>
  <c r="B59" i="3"/>
  <c r="C59" i="3"/>
  <c r="D59" i="3"/>
  <c r="E59" i="3"/>
  <c r="F59" i="3"/>
  <c r="A60" i="3"/>
  <c r="B60" i="3"/>
  <c r="C60" i="3"/>
  <c r="D60" i="3"/>
  <c r="E60" i="3"/>
  <c r="F60" i="3"/>
  <c r="A61" i="3"/>
  <c r="B61" i="3"/>
  <c r="C61" i="3"/>
  <c r="D61" i="3"/>
  <c r="E61" i="3"/>
  <c r="F61" i="3"/>
  <c r="A62" i="3"/>
  <c r="B62" i="3"/>
  <c r="C62" i="3"/>
  <c r="D62" i="3"/>
  <c r="E62" i="3"/>
  <c r="F62" i="3"/>
  <c r="A63" i="3"/>
  <c r="B63" i="3"/>
  <c r="C63" i="3"/>
  <c r="D63" i="3"/>
  <c r="E63" i="3"/>
  <c r="F63" i="3"/>
  <c r="A64" i="3"/>
  <c r="B64" i="3"/>
  <c r="C64" i="3"/>
  <c r="D64" i="3"/>
  <c r="E64" i="3"/>
  <c r="F64" i="3"/>
  <c r="A65" i="3"/>
  <c r="B65" i="3"/>
  <c r="C65" i="3"/>
  <c r="D65" i="3"/>
  <c r="E65" i="3"/>
  <c r="F65" i="3"/>
  <c r="A66" i="3"/>
  <c r="B66" i="3"/>
  <c r="C66" i="3"/>
  <c r="D66" i="3"/>
  <c r="E66" i="3"/>
  <c r="F66" i="3"/>
  <c r="A67" i="3"/>
  <c r="B67" i="3"/>
  <c r="C67" i="3"/>
  <c r="D67" i="3"/>
  <c r="E67" i="3"/>
  <c r="F67" i="3"/>
  <c r="A68" i="3"/>
  <c r="B68" i="3"/>
  <c r="C68" i="3"/>
  <c r="D68" i="3"/>
  <c r="E68" i="3"/>
  <c r="F68" i="3"/>
  <c r="A69" i="3"/>
  <c r="B69" i="3"/>
  <c r="C69" i="3"/>
  <c r="D69" i="3"/>
  <c r="E69" i="3"/>
  <c r="F69" i="3"/>
  <c r="A70" i="3"/>
  <c r="B70" i="3"/>
  <c r="C70" i="3"/>
  <c r="D70" i="3"/>
  <c r="E70" i="3"/>
  <c r="F70" i="3"/>
  <c r="A71" i="3"/>
  <c r="B71" i="3"/>
  <c r="C71" i="3"/>
  <c r="D71" i="3"/>
  <c r="E71" i="3"/>
  <c r="F71" i="3"/>
  <c r="A72" i="3"/>
  <c r="B72" i="3"/>
  <c r="C72" i="3"/>
  <c r="D72" i="3"/>
  <c r="E72" i="3"/>
  <c r="F72" i="3"/>
  <c r="A73" i="3"/>
  <c r="B73" i="3"/>
  <c r="C73" i="3"/>
  <c r="D73" i="3"/>
  <c r="E73" i="3"/>
  <c r="F73" i="3"/>
  <c r="A74" i="3"/>
  <c r="B74" i="3"/>
  <c r="C74" i="3"/>
  <c r="D74" i="3"/>
  <c r="E74" i="3"/>
  <c r="F74" i="3"/>
  <c r="A75" i="3"/>
  <c r="B75" i="3"/>
  <c r="C75" i="3"/>
  <c r="D75" i="3"/>
  <c r="E75" i="3"/>
  <c r="F75" i="3"/>
  <c r="A76" i="3"/>
  <c r="B76" i="3"/>
  <c r="C76" i="3"/>
  <c r="D76" i="3"/>
  <c r="E76" i="3"/>
  <c r="F76" i="3"/>
  <c r="A77" i="3"/>
  <c r="B77" i="3"/>
  <c r="C77" i="3"/>
  <c r="D77" i="3"/>
  <c r="E77" i="3"/>
  <c r="F77" i="3"/>
  <c r="A78" i="3"/>
  <c r="B78" i="3"/>
  <c r="C78" i="3"/>
  <c r="D78" i="3"/>
  <c r="E78" i="3"/>
  <c r="F78" i="3"/>
  <c r="A79" i="3"/>
  <c r="B79" i="3"/>
  <c r="C79" i="3"/>
  <c r="D79" i="3"/>
  <c r="E79" i="3"/>
  <c r="F79" i="3"/>
  <c r="A80" i="3"/>
  <c r="B80" i="3"/>
  <c r="C80" i="3"/>
  <c r="D80" i="3"/>
  <c r="E80" i="3"/>
  <c r="F80" i="3"/>
  <c r="A81" i="3"/>
  <c r="B81" i="3"/>
  <c r="C81" i="3"/>
  <c r="D81" i="3"/>
  <c r="E81" i="3"/>
  <c r="F81" i="3"/>
  <c r="A82" i="3"/>
  <c r="B82" i="3"/>
  <c r="C82" i="3"/>
  <c r="D82" i="3"/>
  <c r="E82" i="3"/>
  <c r="F82" i="3"/>
  <c r="A83" i="3"/>
  <c r="B83" i="3"/>
  <c r="C83" i="3"/>
  <c r="D83" i="3"/>
  <c r="E83" i="3"/>
  <c r="F83" i="3"/>
  <c r="A84" i="3"/>
  <c r="B84" i="3"/>
  <c r="C84" i="3"/>
  <c r="D84" i="3"/>
  <c r="E84" i="3"/>
  <c r="F84" i="3"/>
  <c r="A85" i="3"/>
  <c r="B85" i="3"/>
  <c r="C85" i="3"/>
  <c r="D85" i="3"/>
  <c r="E85" i="3"/>
  <c r="F85" i="3"/>
  <c r="A86" i="3"/>
  <c r="B86" i="3"/>
  <c r="C86" i="3"/>
  <c r="D86" i="3"/>
  <c r="E86" i="3"/>
  <c r="F86" i="3"/>
  <c r="A87" i="3"/>
  <c r="B87" i="3"/>
  <c r="C87" i="3"/>
  <c r="D87" i="3"/>
  <c r="E87" i="3"/>
  <c r="F87" i="3"/>
  <c r="A88" i="3"/>
  <c r="B88" i="3"/>
  <c r="C88" i="3"/>
  <c r="D88" i="3"/>
  <c r="E88" i="3"/>
  <c r="F88" i="3"/>
  <c r="A89" i="3"/>
  <c r="B89" i="3"/>
  <c r="C89" i="3"/>
  <c r="D89" i="3"/>
  <c r="E89" i="3"/>
  <c r="F89" i="3"/>
  <c r="A90" i="3"/>
  <c r="B90" i="3"/>
  <c r="C90" i="3"/>
  <c r="D90" i="3"/>
  <c r="E90" i="3"/>
  <c r="F90" i="3"/>
  <c r="A91" i="3"/>
  <c r="B91" i="3"/>
  <c r="C91" i="3"/>
  <c r="D91" i="3"/>
  <c r="E91" i="3"/>
  <c r="F91" i="3"/>
  <c r="A92" i="3"/>
  <c r="B92" i="3"/>
  <c r="C92" i="3"/>
  <c r="D92" i="3"/>
  <c r="E92" i="3"/>
  <c r="F92" i="3"/>
  <c r="A93" i="3"/>
  <c r="B93" i="3"/>
  <c r="C93" i="3"/>
  <c r="D93" i="3"/>
  <c r="E93" i="3"/>
  <c r="F93" i="3"/>
  <c r="A94" i="3"/>
  <c r="B94" i="3"/>
  <c r="C94" i="3"/>
  <c r="D94" i="3"/>
  <c r="E94" i="3"/>
  <c r="F94" i="3"/>
  <c r="A95" i="3"/>
  <c r="B95" i="3"/>
  <c r="C95" i="3"/>
  <c r="D95" i="3"/>
  <c r="E95" i="3"/>
  <c r="F95" i="3"/>
  <c r="A96" i="3"/>
  <c r="B96" i="3"/>
  <c r="C96" i="3"/>
  <c r="D96" i="3"/>
  <c r="E96" i="3"/>
  <c r="F96" i="3"/>
  <c r="A97" i="3"/>
  <c r="B97" i="3"/>
  <c r="C97" i="3"/>
  <c r="D97" i="3"/>
  <c r="E97" i="3"/>
  <c r="F97" i="3"/>
  <c r="A98" i="3"/>
  <c r="B98" i="3"/>
  <c r="C98" i="3"/>
  <c r="D98" i="3"/>
  <c r="E98" i="3"/>
  <c r="F98" i="3"/>
  <c r="A99" i="3"/>
  <c r="B99" i="3"/>
  <c r="C99" i="3"/>
  <c r="D99" i="3"/>
  <c r="E99" i="3"/>
  <c r="F99" i="3"/>
  <c r="A100" i="3"/>
  <c r="B100" i="3"/>
  <c r="C100" i="3"/>
  <c r="D100" i="3"/>
  <c r="E100" i="3"/>
  <c r="F100" i="3"/>
  <c r="A101" i="3"/>
  <c r="B101" i="3"/>
  <c r="C101" i="3"/>
  <c r="D101" i="3"/>
  <c r="E101" i="3"/>
  <c r="F101" i="3"/>
  <c r="A102" i="3"/>
  <c r="B102" i="3"/>
  <c r="C102" i="3"/>
  <c r="D102" i="3"/>
  <c r="E102" i="3"/>
  <c r="F102" i="3"/>
  <c r="A103" i="3"/>
  <c r="B103" i="3"/>
  <c r="C103" i="3"/>
  <c r="D103" i="3"/>
  <c r="E103" i="3"/>
  <c r="F103" i="3"/>
  <c r="A104" i="3"/>
  <c r="B104" i="3"/>
  <c r="C104" i="3"/>
  <c r="D104" i="3"/>
  <c r="E104" i="3"/>
  <c r="F104" i="3"/>
  <c r="A105" i="3"/>
  <c r="B105" i="3"/>
  <c r="C105" i="3"/>
  <c r="D105" i="3"/>
  <c r="E105" i="3"/>
  <c r="F105" i="3"/>
  <c r="A106" i="3"/>
  <c r="B106" i="3"/>
  <c r="C106" i="3"/>
  <c r="D106" i="3"/>
  <c r="E106" i="3"/>
  <c r="F106" i="3"/>
  <c r="A107" i="3"/>
  <c r="B107" i="3"/>
  <c r="C107" i="3"/>
  <c r="D107" i="3"/>
  <c r="E107" i="3"/>
  <c r="F107" i="3"/>
  <c r="A108" i="3"/>
  <c r="B108" i="3"/>
  <c r="C108" i="3"/>
  <c r="D108" i="3"/>
  <c r="E108" i="3"/>
  <c r="F108" i="3"/>
  <c r="A109" i="3"/>
  <c r="B109" i="3"/>
  <c r="C109" i="3"/>
  <c r="D109" i="3"/>
  <c r="E109" i="3"/>
  <c r="F109" i="3"/>
  <c r="A110" i="3"/>
  <c r="B110" i="3"/>
  <c r="C110" i="3"/>
  <c r="D110" i="3"/>
  <c r="E110" i="3"/>
  <c r="F110" i="3"/>
  <c r="A111" i="3"/>
  <c r="B111" i="3"/>
  <c r="C111" i="3"/>
  <c r="D111" i="3"/>
  <c r="E111" i="3"/>
  <c r="F111" i="3"/>
  <c r="A112" i="3"/>
  <c r="B112" i="3"/>
  <c r="C112" i="3"/>
  <c r="D112" i="3"/>
  <c r="E112" i="3"/>
  <c r="F112" i="3"/>
  <c r="A113" i="3"/>
  <c r="B113" i="3"/>
  <c r="C113" i="3"/>
  <c r="D113" i="3"/>
  <c r="E113" i="3"/>
  <c r="F113" i="3"/>
  <c r="A114" i="3"/>
  <c r="B114" i="3"/>
  <c r="C114" i="3"/>
  <c r="D114" i="3"/>
  <c r="E114" i="3"/>
  <c r="F114" i="3"/>
  <c r="A115" i="3"/>
  <c r="B115" i="3"/>
  <c r="C115" i="3"/>
  <c r="D115" i="3"/>
  <c r="E115" i="3"/>
  <c r="F115" i="3"/>
  <c r="A116" i="3"/>
  <c r="B116" i="3"/>
  <c r="C116" i="3"/>
  <c r="D116" i="3"/>
  <c r="E116" i="3"/>
  <c r="F116" i="3"/>
  <c r="A117" i="3"/>
  <c r="B117" i="3"/>
  <c r="C117" i="3"/>
  <c r="D117" i="3"/>
  <c r="E117" i="3"/>
  <c r="F117" i="3"/>
  <c r="A118" i="3"/>
  <c r="B118" i="3"/>
  <c r="C118" i="3"/>
  <c r="D118" i="3"/>
  <c r="E118" i="3"/>
  <c r="F118" i="3"/>
  <c r="A119" i="3"/>
  <c r="B119" i="3"/>
  <c r="C119" i="3"/>
  <c r="D119" i="3"/>
  <c r="E119" i="3"/>
  <c r="F119" i="3"/>
  <c r="A120" i="3"/>
  <c r="B120" i="3"/>
  <c r="C120" i="3"/>
  <c r="D120" i="3"/>
  <c r="E120" i="3"/>
  <c r="F120" i="3"/>
  <c r="A121" i="3"/>
  <c r="B121" i="3"/>
  <c r="C121" i="3"/>
  <c r="D121" i="3"/>
  <c r="E121" i="3"/>
  <c r="F121" i="3"/>
  <c r="A122" i="3"/>
  <c r="B122" i="3"/>
  <c r="C122" i="3"/>
  <c r="D122" i="3"/>
  <c r="E122" i="3"/>
  <c r="F122" i="3"/>
  <c r="A123" i="3"/>
  <c r="B123" i="3"/>
  <c r="C123" i="3"/>
  <c r="D123" i="3"/>
  <c r="E123" i="3"/>
  <c r="F123" i="3"/>
  <c r="A124" i="3"/>
  <c r="B124" i="3"/>
  <c r="C124" i="3"/>
  <c r="D124" i="3"/>
  <c r="E124" i="3"/>
  <c r="F124" i="3"/>
  <c r="A125" i="3"/>
  <c r="B125" i="3"/>
  <c r="C125" i="3"/>
  <c r="D125" i="3"/>
  <c r="E125" i="3"/>
  <c r="F125" i="3"/>
  <c r="A126" i="3"/>
  <c r="B126" i="3"/>
  <c r="C126" i="3"/>
  <c r="D126" i="3"/>
  <c r="E126" i="3"/>
  <c r="F126" i="3"/>
  <c r="A127" i="3"/>
  <c r="B127" i="3"/>
  <c r="C127" i="3"/>
  <c r="D127" i="3"/>
  <c r="E127" i="3"/>
  <c r="F127" i="3"/>
  <c r="A128" i="3"/>
  <c r="B128" i="3"/>
  <c r="C128" i="3"/>
  <c r="D128" i="3"/>
  <c r="E128" i="3"/>
  <c r="F128" i="3"/>
  <c r="A129" i="3"/>
  <c r="B129" i="3"/>
  <c r="C129" i="3"/>
  <c r="D129" i="3"/>
  <c r="E129" i="3"/>
  <c r="F129" i="3"/>
  <c r="A130" i="3"/>
  <c r="B130" i="3"/>
  <c r="C130" i="3"/>
  <c r="D130" i="3"/>
  <c r="E130" i="3"/>
  <c r="F130" i="3"/>
  <c r="A131" i="3"/>
  <c r="B131" i="3"/>
  <c r="C131" i="3"/>
  <c r="D131" i="3"/>
  <c r="E131" i="3"/>
  <c r="F131" i="3"/>
  <c r="A132" i="3"/>
  <c r="B132" i="3"/>
  <c r="C132" i="3"/>
  <c r="D132" i="3"/>
  <c r="E132" i="3"/>
  <c r="F132" i="3"/>
  <c r="A133" i="3"/>
  <c r="B133" i="3"/>
  <c r="C133" i="3"/>
  <c r="D133" i="3"/>
  <c r="E133" i="3"/>
  <c r="F133" i="3"/>
  <c r="A134" i="3"/>
  <c r="B134" i="3"/>
  <c r="C134" i="3"/>
  <c r="D134" i="3"/>
  <c r="E134" i="3"/>
  <c r="F134" i="3"/>
  <c r="A135" i="3"/>
  <c r="B135" i="3"/>
  <c r="C135" i="3"/>
  <c r="D135" i="3"/>
  <c r="E135" i="3"/>
  <c r="F135" i="3"/>
  <c r="A136" i="3"/>
  <c r="B136" i="3"/>
  <c r="C136" i="3"/>
  <c r="D136" i="3"/>
  <c r="E136" i="3"/>
  <c r="F136" i="3"/>
  <c r="A137" i="3"/>
  <c r="B137" i="3"/>
  <c r="C137" i="3"/>
  <c r="D137" i="3"/>
  <c r="E137" i="3"/>
  <c r="F137" i="3"/>
  <c r="A138" i="3"/>
  <c r="B138" i="3"/>
  <c r="C138" i="3"/>
  <c r="D138" i="3"/>
  <c r="E138" i="3"/>
  <c r="F138" i="3"/>
  <c r="A139" i="3"/>
  <c r="B139" i="3"/>
  <c r="C139" i="3"/>
  <c r="D139" i="3"/>
  <c r="E139" i="3"/>
  <c r="F139" i="3"/>
  <c r="A140" i="3"/>
  <c r="B140" i="3"/>
  <c r="C140" i="3"/>
  <c r="D140" i="3"/>
  <c r="E140" i="3"/>
  <c r="F140" i="3"/>
  <c r="A141" i="3"/>
  <c r="B141" i="3"/>
  <c r="C141" i="3"/>
  <c r="D141" i="3"/>
  <c r="E141" i="3"/>
  <c r="F141" i="3"/>
  <c r="A142" i="3"/>
  <c r="B142" i="3"/>
  <c r="C142" i="3"/>
  <c r="D142" i="3"/>
  <c r="E142" i="3"/>
  <c r="F142" i="3"/>
  <c r="A143" i="3"/>
  <c r="B143" i="3"/>
  <c r="C143" i="3"/>
  <c r="D143" i="3"/>
  <c r="E143" i="3"/>
  <c r="F143" i="3"/>
  <c r="A144" i="3"/>
  <c r="B144" i="3"/>
  <c r="C144" i="3"/>
  <c r="D144" i="3"/>
  <c r="E144" i="3"/>
  <c r="F144" i="3"/>
  <c r="A145" i="3"/>
  <c r="B145" i="3"/>
  <c r="C145" i="3"/>
  <c r="D145" i="3"/>
  <c r="E145" i="3"/>
  <c r="F145" i="3"/>
  <c r="A146" i="3"/>
  <c r="B146" i="3"/>
  <c r="C146" i="3"/>
  <c r="D146" i="3"/>
  <c r="E146" i="3"/>
  <c r="F146" i="3"/>
  <c r="A147" i="3"/>
  <c r="B147" i="3"/>
  <c r="C147" i="3"/>
  <c r="D147" i="3"/>
  <c r="E147" i="3"/>
  <c r="F147" i="3"/>
  <c r="A148" i="3"/>
  <c r="B148" i="3"/>
  <c r="C148" i="3"/>
  <c r="D148" i="3"/>
  <c r="E148" i="3"/>
  <c r="F148" i="3"/>
  <c r="A149" i="3"/>
  <c r="B149" i="3"/>
  <c r="C149" i="3"/>
  <c r="D149" i="3"/>
  <c r="E149" i="3"/>
  <c r="F149" i="3"/>
  <c r="A150" i="3"/>
  <c r="B150" i="3"/>
  <c r="C150" i="3"/>
  <c r="D150" i="3"/>
  <c r="E150" i="3"/>
  <c r="F150" i="3"/>
  <c r="A151" i="3"/>
  <c r="B151" i="3"/>
  <c r="C151" i="3"/>
  <c r="D151" i="3"/>
  <c r="E151" i="3"/>
  <c r="F151" i="3"/>
  <c r="A152" i="3"/>
  <c r="B152" i="3"/>
  <c r="C152" i="3"/>
  <c r="D152" i="3"/>
  <c r="E152" i="3"/>
  <c r="F152" i="3"/>
  <c r="A153" i="3"/>
  <c r="B153" i="3"/>
  <c r="C153" i="3"/>
  <c r="D153" i="3"/>
  <c r="E153" i="3"/>
  <c r="F153" i="3"/>
  <c r="A154" i="3"/>
  <c r="B154" i="3"/>
  <c r="C154" i="3"/>
  <c r="D154" i="3"/>
  <c r="E154" i="3"/>
  <c r="F154" i="3"/>
  <c r="A155" i="3"/>
  <c r="B155" i="3"/>
  <c r="C155" i="3"/>
  <c r="D155" i="3"/>
  <c r="E155" i="3"/>
  <c r="F155" i="3"/>
  <c r="A156" i="3"/>
  <c r="B156" i="3"/>
  <c r="C156" i="3"/>
  <c r="D156" i="3"/>
  <c r="E156" i="3"/>
  <c r="F156" i="3"/>
  <c r="A157" i="3"/>
  <c r="B157" i="3"/>
  <c r="C157" i="3"/>
  <c r="D157" i="3"/>
  <c r="E157" i="3"/>
  <c r="F157" i="3"/>
  <c r="A158" i="3"/>
  <c r="B158" i="3"/>
  <c r="C158" i="3"/>
  <c r="D158" i="3"/>
  <c r="E158" i="3"/>
  <c r="F158" i="3"/>
  <c r="A159" i="3"/>
  <c r="B159" i="3"/>
  <c r="C159" i="3"/>
  <c r="D159" i="3"/>
  <c r="E159" i="3"/>
  <c r="F159" i="3"/>
  <c r="A160" i="3"/>
  <c r="B160" i="3"/>
  <c r="C160" i="3"/>
  <c r="D160" i="3"/>
  <c r="E160" i="3"/>
  <c r="F160" i="3"/>
  <c r="A161" i="3"/>
  <c r="B161" i="3"/>
  <c r="C161" i="3"/>
  <c r="D161" i="3"/>
  <c r="E161" i="3"/>
  <c r="F161" i="3"/>
  <c r="A162" i="3"/>
  <c r="B162" i="3"/>
  <c r="C162" i="3"/>
  <c r="D162" i="3"/>
  <c r="E162" i="3"/>
  <c r="F162" i="3"/>
  <c r="A163" i="3"/>
  <c r="B163" i="3"/>
  <c r="C163" i="3"/>
  <c r="D163" i="3"/>
  <c r="E163" i="3"/>
  <c r="F163" i="3"/>
  <c r="A164" i="3"/>
  <c r="B164" i="3"/>
  <c r="C164" i="3"/>
  <c r="D164" i="3"/>
  <c r="E164" i="3"/>
  <c r="F164" i="3"/>
  <c r="A165" i="3"/>
  <c r="B165" i="3"/>
  <c r="C165" i="3"/>
  <c r="D165" i="3"/>
  <c r="E165" i="3"/>
  <c r="F165" i="3"/>
  <c r="A166" i="3"/>
  <c r="B166" i="3"/>
  <c r="C166" i="3"/>
  <c r="D166" i="3"/>
  <c r="E166" i="3"/>
  <c r="F166" i="3"/>
  <c r="A167" i="3"/>
  <c r="B167" i="3"/>
  <c r="C167" i="3"/>
  <c r="D167" i="3"/>
  <c r="E167" i="3"/>
  <c r="F167" i="3"/>
  <c r="A168" i="3"/>
  <c r="B168" i="3"/>
  <c r="C168" i="3"/>
  <c r="D168" i="3"/>
  <c r="E168" i="3"/>
  <c r="F168" i="3"/>
  <c r="A169" i="3"/>
  <c r="B169" i="3"/>
  <c r="C169" i="3"/>
  <c r="D169" i="3"/>
  <c r="E169" i="3"/>
  <c r="F169" i="3"/>
  <c r="A170" i="3"/>
  <c r="B170" i="3"/>
  <c r="C170" i="3"/>
  <c r="D170" i="3"/>
  <c r="E170" i="3"/>
  <c r="F170" i="3"/>
  <c r="A171" i="3"/>
  <c r="B171" i="3"/>
  <c r="C171" i="3"/>
  <c r="D171" i="3"/>
  <c r="E171" i="3"/>
  <c r="F171" i="3"/>
  <c r="A172" i="3"/>
  <c r="B172" i="3"/>
  <c r="C172" i="3"/>
  <c r="D172" i="3"/>
  <c r="E172" i="3"/>
  <c r="F172" i="3"/>
  <c r="A173" i="3"/>
  <c r="B173" i="3"/>
  <c r="C173" i="3"/>
  <c r="D173" i="3"/>
  <c r="E173" i="3"/>
  <c r="F173" i="3"/>
  <c r="A174" i="3"/>
  <c r="B174" i="3"/>
  <c r="C174" i="3"/>
  <c r="D174" i="3"/>
  <c r="E174" i="3"/>
  <c r="F174" i="3"/>
  <c r="A175" i="3"/>
  <c r="B175" i="3"/>
  <c r="C175" i="3"/>
  <c r="D175" i="3"/>
  <c r="E175" i="3"/>
  <c r="F175" i="3"/>
  <c r="A176" i="3"/>
  <c r="B176" i="3"/>
  <c r="C176" i="3"/>
  <c r="D176" i="3"/>
  <c r="E176" i="3"/>
  <c r="F176" i="3"/>
  <c r="A177" i="3"/>
  <c r="B177" i="3"/>
  <c r="C177" i="3"/>
  <c r="D177" i="3"/>
  <c r="E177" i="3"/>
  <c r="F177" i="3"/>
  <c r="A178" i="3"/>
  <c r="B178" i="3"/>
  <c r="C178" i="3"/>
  <c r="D178" i="3"/>
  <c r="E178" i="3"/>
  <c r="F178" i="3"/>
  <c r="A179" i="3"/>
  <c r="B179" i="3"/>
  <c r="C179" i="3"/>
  <c r="D179" i="3"/>
  <c r="E179" i="3"/>
  <c r="F179" i="3"/>
  <c r="A180" i="3"/>
  <c r="B180" i="3"/>
  <c r="C180" i="3"/>
  <c r="D180" i="3"/>
  <c r="E180" i="3"/>
  <c r="F180" i="3"/>
  <c r="A181" i="3"/>
  <c r="B181" i="3"/>
  <c r="C181" i="3"/>
  <c r="D181" i="3"/>
  <c r="E181" i="3"/>
  <c r="F181" i="3"/>
  <c r="A182" i="3"/>
  <c r="B182" i="3"/>
  <c r="C182" i="3"/>
  <c r="D182" i="3"/>
  <c r="E182" i="3"/>
  <c r="F182" i="3"/>
  <c r="A183" i="3"/>
  <c r="B183" i="3"/>
  <c r="C183" i="3"/>
  <c r="D183" i="3"/>
  <c r="E183" i="3"/>
  <c r="F183" i="3"/>
  <c r="A184" i="3"/>
  <c r="B184" i="3"/>
  <c r="C184" i="3"/>
  <c r="D184" i="3"/>
  <c r="E184" i="3"/>
  <c r="F184" i="3"/>
  <c r="A185" i="3"/>
  <c r="B185" i="3"/>
  <c r="C185" i="3"/>
  <c r="D185" i="3"/>
  <c r="E185" i="3"/>
  <c r="F185" i="3"/>
  <c r="A186" i="3"/>
  <c r="B186" i="3"/>
  <c r="C186" i="3"/>
  <c r="D186" i="3"/>
  <c r="E186" i="3"/>
  <c r="F186" i="3"/>
  <c r="A187" i="3"/>
  <c r="B187" i="3"/>
  <c r="C187" i="3"/>
  <c r="D187" i="3"/>
  <c r="E187" i="3"/>
  <c r="F187" i="3"/>
  <c r="A188" i="3"/>
  <c r="B188" i="3"/>
  <c r="C188" i="3"/>
  <c r="D188" i="3"/>
  <c r="E188" i="3"/>
  <c r="F188" i="3"/>
  <c r="A189" i="3"/>
  <c r="B189" i="3"/>
  <c r="C189" i="3"/>
  <c r="D189" i="3"/>
  <c r="E189" i="3"/>
  <c r="F189" i="3"/>
  <c r="A190" i="3"/>
  <c r="B190" i="3"/>
  <c r="C190" i="3"/>
  <c r="D190" i="3"/>
  <c r="E190" i="3"/>
  <c r="F190" i="3"/>
  <c r="A191" i="3"/>
  <c r="B191" i="3"/>
  <c r="C191" i="3"/>
  <c r="D191" i="3"/>
  <c r="E191" i="3"/>
  <c r="F191" i="3"/>
  <c r="A192" i="3"/>
  <c r="B192" i="3"/>
  <c r="C192" i="3"/>
  <c r="D192" i="3"/>
  <c r="E192" i="3"/>
  <c r="F192" i="3"/>
  <c r="A193" i="3"/>
  <c r="B193" i="3"/>
  <c r="C193" i="3"/>
  <c r="D193" i="3"/>
  <c r="E193" i="3"/>
  <c r="F193" i="3"/>
  <c r="A194" i="3"/>
  <c r="B194" i="3"/>
  <c r="C194" i="3"/>
  <c r="D194" i="3"/>
  <c r="E194" i="3"/>
  <c r="F194" i="3"/>
  <c r="A195" i="3"/>
  <c r="B195" i="3"/>
  <c r="C195" i="3"/>
  <c r="D195" i="3"/>
  <c r="E195" i="3"/>
  <c r="F195" i="3"/>
  <c r="A196" i="3"/>
  <c r="B196" i="3"/>
  <c r="C196" i="3"/>
  <c r="D196" i="3"/>
  <c r="E196" i="3"/>
  <c r="F196" i="3"/>
  <c r="A197" i="3"/>
  <c r="B197" i="3"/>
  <c r="C197" i="3"/>
  <c r="D197" i="3"/>
  <c r="E197" i="3"/>
  <c r="F197" i="3"/>
  <c r="A198" i="3"/>
  <c r="B198" i="3"/>
  <c r="C198" i="3"/>
  <c r="D198" i="3"/>
  <c r="E198" i="3"/>
  <c r="F198" i="3"/>
  <c r="A199" i="3"/>
  <c r="B199" i="3"/>
  <c r="C199" i="3"/>
  <c r="D199" i="3"/>
  <c r="E199" i="3"/>
  <c r="F199" i="3"/>
  <c r="A200" i="3"/>
  <c r="B200" i="3"/>
  <c r="C200" i="3"/>
  <c r="D200" i="3"/>
  <c r="E200" i="3"/>
  <c r="F200" i="3"/>
  <c r="A201" i="3"/>
  <c r="B201" i="3"/>
  <c r="C201" i="3"/>
  <c r="D201" i="3"/>
  <c r="E201" i="3"/>
  <c r="F201" i="3"/>
  <c r="A202" i="3"/>
  <c r="B202" i="3"/>
  <c r="C202" i="3"/>
  <c r="D202" i="3"/>
  <c r="E202" i="3"/>
  <c r="F202" i="3"/>
  <c r="A203" i="3"/>
  <c r="B203" i="3"/>
  <c r="C203" i="3"/>
  <c r="D203" i="3"/>
  <c r="E203" i="3"/>
  <c r="F203" i="3"/>
  <c r="A204" i="3"/>
  <c r="B204" i="3"/>
  <c r="C204" i="3"/>
  <c r="D204" i="3"/>
  <c r="E204" i="3"/>
  <c r="F204" i="3"/>
  <c r="A205" i="3"/>
  <c r="B205" i="3"/>
  <c r="C205" i="3"/>
  <c r="D205" i="3"/>
  <c r="E205" i="3"/>
  <c r="F205" i="3"/>
  <c r="A206" i="3"/>
  <c r="B206" i="3"/>
  <c r="C206" i="3"/>
  <c r="D206" i="3"/>
  <c r="E206" i="3"/>
  <c r="F206" i="3"/>
  <c r="A207" i="3"/>
  <c r="B207" i="3"/>
  <c r="C207" i="3"/>
  <c r="D207" i="3"/>
  <c r="E207" i="3"/>
  <c r="F207" i="3"/>
  <c r="A208" i="3"/>
  <c r="B208" i="3"/>
  <c r="C208" i="3"/>
  <c r="D208" i="3"/>
  <c r="E208" i="3"/>
  <c r="F208" i="3"/>
  <c r="A209" i="3"/>
  <c r="B209" i="3"/>
  <c r="C209" i="3"/>
  <c r="D209" i="3"/>
  <c r="E209" i="3"/>
  <c r="F209" i="3"/>
  <c r="A210" i="3"/>
  <c r="B210" i="3"/>
  <c r="C210" i="3"/>
  <c r="D210" i="3"/>
  <c r="E210" i="3"/>
  <c r="F210" i="3"/>
  <c r="A211" i="3"/>
  <c r="B211" i="3"/>
  <c r="C211" i="3"/>
  <c r="D211" i="3"/>
  <c r="E211" i="3"/>
  <c r="F211" i="3"/>
  <c r="A212" i="3"/>
  <c r="B212" i="3"/>
  <c r="C212" i="3"/>
  <c r="D212" i="3"/>
  <c r="E212" i="3"/>
  <c r="F212" i="3"/>
  <c r="A213" i="3"/>
  <c r="B213" i="3"/>
  <c r="C213" i="3"/>
  <c r="D213" i="3"/>
  <c r="E213" i="3"/>
  <c r="F213" i="3"/>
  <c r="A214" i="3"/>
  <c r="B214" i="3"/>
  <c r="C214" i="3"/>
  <c r="D214" i="3"/>
  <c r="E214" i="3"/>
  <c r="F214" i="3"/>
  <c r="A215" i="3"/>
  <c r="B215" i="3"/>
  <c r="C215" i="3"/>
  <c r="D215" i="3"/>
  <c r="E215" i="3"/>
  <c r="F215" i="3"/>
  <c r="A216" i="3"/>
  <c r="B216" i="3"/>
  <c r="C216" i="3"/>
  <c r="D216" i="3"/>
  <c r="E216" i="3"/>
  <c r="F216" i="3"/>
  <c r="A217" i="3"/>
  <c r="B217" i="3"/>
  <c r="C217" i="3"/>
  <c r="D217" i="3"/>
  <c r="E217" i="3"/>
  <c r="F217" i="3"/>
  <c r="A218" i="3"/>
  <c r="B218" i="3"/>
  <c r="C218" i="3"/>
  <c r="D218" i="3"/>
  <c r="E218" i="3"/>
  <c r="F218" i="3"/>
  <c r="A219" i="3"/>
  <c r="B219" i="3"/>
  <c r="C219" i="3"/>
  <c r="D219" i="3"/>
  <c r="E219" i="3"/>
  <c r="F219" i="3"/>
  <c r="A220" i="3"/>
  <c r="B220" i="3"/>
  <c r="C220" i="3"/>
  <c r="D220" i="3"/>
  <c r="E220" i="3"/>
  <c r="F220" i="3"/>
  <c r="A221" i="3"/>
  <c r="B221" i="3"/>
  <c r="C221" i="3"/>
  <c r="D221" i="3"/>
  <c r="E221" i="3"/>
  <c r="F221" i="3"/>
  <c r="A222" i="3"/>
  <c r="B222" i="3"/>
  <c r="C222" i="3"/>
  <c r="D222" i="3"/>
  <c r="E222" i="3"/>
  <c r="F222" i="3"/>
  <c r="A223" i="3"/>
  <c r="B223" i="3"/>
  <c r="C223" i="3"/>
  <c r="D223" i="3"/>
  <c r="E223" i="3"/>
  <c r="F223" i="3"/>
  <c r="A224" i="3"/>
  <c r="B224" i="3"/>
  <c r="C224" i="3"/>
  <c r="D224" i="3"/>
  <c r="E224" i="3"/>
  <c r="F224" i="3"/>
  <c r="A225" i="3"/>
  <c r="B225" i="3"/>
  <c r="C225" i="3"/>
  <c r="D225" i="3"/>
  <c r="E225" i="3"/>
  <c r="F225" i="3"/>
  <c r="A226" i="3"/>
  <c r="B226" i="3"/>
  <c r="C226" i="3"/>
  <c r="D226" i="3"/>
  <c r="E226" i="3"/>
  <c r="F226" i="3"/>
  <c r="A227" i="3"/>
  <c r="B227" i="3"/>
  <c r="C227" i="3"/>
  <c r="D227" i="3"/>
  <c r="E227" i="3"/>
  <c r="F227" i="3"/>
  <c r="A228" i="3"/>
  <c r="B228" i="3"/>
  <c r="C228" i="3"/>
  <c r="D228" i="3"/>
  <c r="E228" i="3"/>
  <c r="F228" i="3"/>
  <c r="A229" i="3"/>
  <c r="B229" i="3"/>
  <c r="C229" i="3"/>
  <c r="D229" i="3"/>
  <c r="E229" i="3"/>
  <c r="F229" i="3"/>
  <c r="A230" i="3"/>
  <c r="B230" i="3"/>
  <c r="C230" i="3"/>
  <c r="D230" i="3"/>
  <c r="E230" i="3"/>
  <c r="F230" i="3"/>
  <c r="A231" i="3"/>
  <c r="B231" i="3"/>
  <c r="C231" i="3"/>
  <c r="D231" i="3"/>
  <c r="E231" i="3"/>
  <c r="F231" i="3"/>
  <c r="A232" i="3"/>
  <c r="B232" i="3"/>
  <c r="C232" i="3"/>
  <c r="D232" i="3"/>
  <c r="E232" i="3"/>
  <c r="F232" i="3"/>
  <c r="A233" i="3"/>
  <c r="B233" i="3"/>
  <c r="C233" i="3"/>
  <c r="D233" i="3"/>
  <c r="E233" i="3"/>
  <c r="F233" i="3"/>
  <c r="A234" i="3"/>
  <c r="B234" i="3"/>
  <c r="C234" i="3"/>
  <c r="D234" i="3"/>
  <c r="E234" i="3"/>
  <c r="F234" i="3"/>
  <c r="A235" i="3"/>
  <c r="B235" i="3"/>
  <c r="C235" i="3"/>
  <c r="D235" i="3"/>
  <c r="E235" i="3"/>
  <c r="F235" i="3"/>
  <c r="A236" i="3"/>
  <c r="B236" i="3"/>
  <c r="C236" i="3"/>
  <c r="D236" i="3"/>
  <c r="E236" i="3"/>
  <c r="F236" i="3"/>
  <c r="A237" i="3"/>
  <c r="B237" i="3"/>
  <c r="C237" i="3"/>
  <c r="D237" i="3"/>
  <c r="E237" i="3"/>
  <c r="F237" i="3"/>
  <c r="A238" i="3"/>
  <c r="B238" i="3"/>
  <c r="C238" i="3"/>
  <c r="D238" i="3"/>
  <c r="E238" i="3"/>
  <c r="F238" i="3"/>
  <c r="A239" i="3"/>
  <c r="B239" i="3"/>
  <c r="C239" i="3"/>
  <c r="D239" i="3"/>
  <c r="E239" i="3"/>
  <c r="F239" i="3"/>
  <c r="A240" i="3"/>
  <c r="B240" i="3"/>
  <c r="C240" i="3"/>
  <c r="D240" i="3"/>
  <c r="E240" i="3"/>
  <c r="F240" i="3"/>
  <c r="A241" i="3"/>
  <c r="B241" i="3"/>
  <c r="C241" i="3"/>
  <c r="D241" i="3"/>
  <c r="E241" i="3"/>
  <c r="F241" i="3"/>
  <c r="A242" i="3"/>
  <c r="B242" i="3"/>
  <c r="C242" i="3"/>
  <c r="D242" i="3"/>
  <c r="E242" i="3"/>
  <c r="F242" i="3"/>
  <c r="A243" i="3"/>
  <c r="B243" i="3"/>
  <c r="C243" i="3"/>
  <c r="D243" i="3"/>
  <c r="E243" i="3"/>
  <c r="F243" i="3"/>
  <c r="A244" i="3"/>
  <c r="B244" i="3"/>
  <c r="C244" i="3"/>
  <c r="D244" i="3"/>
  <c r="E244" i="3"/>
  <c r="F244" i="3"/>
  <c r="A245" i="3"/>
  <c r="B245" i="3"/>
  <c r="C245" i="3"/>
  <c r="D245" i="3"/>
  <c r="E245" i="3"/>
  <c r="F245" i="3"/>
  <c r="A246" i="3"/>
  <c r="B246" i="3"/>
  <c r="C246" i="3"/>
  <c r="D246" i="3"/>
  <c r="E246" i="3"/>
  <c r="F246" i="3"/>
  <c r="A247" i="3"/>
  <c r="B247" i="3"/>
  <c r="C247" i="3"/>
  <c r="D247" i="3"/>
  <c r="E247" i="3"/>
  <c r="F247" i="3"/>
  <c r="A248" i="3"/>
  <c r="B248" i="3"/>
  <c r="C248" i="3"/>
  <c r="D248" i="3"/>
  <c r="E248" i="3"/>
  <c r="F248" i="3"/>
  <c r="A249" i="3"/>
  <c r="B249" i="3"/>
  <c r="C249" i="3"/>
  <c r="D249" i="3"/>
  <c r="E249" i="3"/>
  <c r="F249" i="3"/>
  <c r="A250" i="3"/>
  <c r="B250" i="3"/>
  <c r="C250" i="3"/>
  <c r="D250" i="3"/>
  <c r="E250" i="3"/>
  <c r="F250" i="3"/>
  <c r="A251" i="3"/>
  <c r="B251" i="3"/>
  <c r="C251" i="3"/>
  <c r="D251" i="3"/>
  <c r="E251" i="3"/>
  <c r="F251" i="3"/>
  <c r="A252" i="3"/>
  <c r="B252" i="3"/>
  <c r="C252" i="3"/>
  <c r="D252" i="3"/>
  <c r="E252" i="3"/>
  <c r="F252" i="3"/>
  <c r="A253" i="3"/>
  <c r="B253" i="3"/>
  <c r="C253" i="3"/>
  <c r="D253" i="3"/>
  <c r="E253" i="3"/>
  <c r="F253" i="3"/>
  <c r="A254" i="3"/>
  <c r="B254" i="3"/>
  <c r="C254" i="3"/>
  <c r="D254" i="3"/>
  <c r="E254" i="3"/>
  <c r="F254" i="3"/>
  <c r="A255" i="3"/>
  <c r="B255" i="3"/>
  <c r="C255" i="3"/>
  <c r="D255" i="3"/>
  <c r="E255" i="3"/>
  <c r="F255" i="3"/>
  <c r="A256" i="3"/>
  <c r="B256" i="3"/>
  <c r="C256" i="3"/>
  <c r="D256" i="3"/>
  <c r="E256" i="3"/>
  <c r="F256" i="3"/>
  <c r="A257" i="3"/>
  <c r="B257" i="3"/>
  <c r="C257" i="3"/>
  <c r="D257" i="3"/>
  <c r="E257" i="3"/>
  <c r="F257" i="3"/>
  <c r="A258" i="3"/>
  <c r="B258" i="3"/>
  <c r="C258" i="3"/>
  <c r="D258" i="3"/>
  <c r="E258" i="3"/>
  <c r="F258" i="3"/>
  <c r="A259" i="3"/>
  <c r="B259" i="3"/>
  <c r="C259" i="3"/>
  <c r="D259" i="3"/>
  <c r="E259" i="3"/>
  <c r="F259" i="3"/>
  <c r="A260" i="3"/>
  <c r="B260" i="3"/>
  <c r="C260" i="3"/>
  <c r="D260" i="3"/>
  <c r="E260" i="3"/>
  <c r="F260" i="3"/>
  <c r="A261" i="3"/>
  <c r="B261" i="3"/>
  <c r="C261" i="3"/>
  <c r="D261" i="3"/>
  <c r="E261" i="3"/>
  <c r="F261" i="3"/>
  <c r="A262" i="3"/>
  <c r="B262" i="3"/>
  <c r="C262" i="3"/>
  <c r="D262" i="3"/>
  <c r="E262" i="3"/>
  <c r="F262" i="3"/>
  <c r="A263" i="3"/>
  <c r="B263" i="3"/>
  <c r="C263" i="3"/>
  <c r="D263" i="3"/>
  <c r="E263" i="3"/>
  <c r="F263" i="3"/>
  <c r="A264" i="3"/>
  <c r="B264" i="3"/>
  <c r="C264" i="3"/>
  <c r="D264" i="3"/>
  <c r="E264" i="3"/>
  <c r="F264" i="3"/>
  <c r="A265" i="3"/>
  <c r="B265" i="3"/>
  <c r="C265" i="3"/>
  <c r="D265" i="3"/>
  <c r="E265" i="3"/>
  <c r="F265" i="3"/>
  <c r="A266" i="3"/>
  <c r="B266" i="3"/>
  <c r="C266" i="3"/>
  <c r="D266" i="3"/>
  <c r="E266" i="3"/>
  <c r="F266" i="3"/>
  <c r="A267" i="3"/>
  <c r="B267" i="3"/>
  <c r="C267" i="3"/>
  <c r="D267" i="3"/>
  <c r="E267" i="3"/>
  <c r="F267" i="3"/>
  <c r="A268" i="3"/>
  <c r="B268" i="3"/>
  <c r="C268" i="3"/>
  <c r="D268" i="3"/>
  <c r="E268" i="3"/>
  <c r="F268" i="3"/>
  <c r="A269" i="3"/>
  <c r="B269" i="3"/>
  <c r="C269" i="3"/>
  <c r="D269" i="3"/>
  <c r="E269" i="3"/>
  <c r="F269" i="3"/>
  <c r="A270" i="3"/>
  <c r="B270" i="3"/>
  <c r="C270" i="3"/>
  <c r="D270" i="3"/>
  <c r="E270" i="3"/>
  <c r="F270" i="3"/>
  <c r="A271" i="3"/>
  <c r="B271" i="3"/>
  <c r="C271" i="3"/>
  <c r="D271" i="3"/>
  <c r="E271" i="3"/>
  <c r="F271" i="3"/>
  <c r="A272" i="3"/>
  <c r="B272" i="3"/>
  <c r="C272" i="3"/>
  <c r="D272" i="3"/>
  <c r="E272" i="3"/>
  <c r="F272" i="3"/>
  <c r="A273" i="3"/>
  <c r="B273" i="3"/>
  <c r="C273" i="3"/>
  <c r="D273" i="3"/>
  <c r="E273" i="3"/>
  <c r="F273" i="3"/>
  <c r="A274" i="3"/>
  <c r="B274" i="3"/>
  <c r="C274" i="3"/>
  <c r="D274" i="3"/>
  <c r="E274" i="3"/>
  <c r="F274" i="3"/>
  <c r="A275" i="3"/>
  <c r="B275" i="3"/>
  <c r="C275" i="3"/>
  <c r="D275" i="3"/>
  <c r="E275" i="3"/>
  <c r="F275" i="3"/>
  <c r="A276" i="3"/>
  <c r="B276" i="3"/>
  <c r="C276" i="3"/>
  <c r="D276" i="3"/>
  <c r="E276" i="3"/>
  <c r="F276" i="3"/>
  <c r="A277" i="3"/>
  <c r="B277" i="3"/>
  <c r="C277" i="3"/>
  <c r="D277" i="3"/>
  <c r="E277" i="3"/>
  <c r="F277" i="3"/>
  <c r="A278" i="3"/>
  <c r="B278" i="3"/>
  <c r="C278" i="3"/>
  <c r="D278" i="3"/>
  <c r="E278" i="3"/>
  <c r="F278" i="3"/>
  <c r="A279" i="3"/>
  <c r="B279" i="3"/>
  <c r="C279" i="3"/>
  <c r="D279" i="3"/>
  <c r="E279" i="3"/>
  <c r="F279" i="3"/>
  <c r="A280" i="3"/>
  <c r="B280" i="3"/>
  <c r="C280" i="3"/>
  <c r="D280" i="3"/>
  <c r="E280" i="3"/>
  <c r="F280" i="3"/>
  <c r="A281" i="3"/>
  <c r="B281" i="3"/>
  <c r="C281" i="3"/>
  <c r="D281" i="3"/>
  <c r="E281" i="3"/>
  <c r="F281" i="3"/>
  <c r="A282" i="3"/>
  <c r="B282" i="3"/>
  <c r="C282" i="3"/>
  <c r="D282" i="3"/>
  <c r="E282" i="3"/>
  <c r="F282" i="3"/>
  <c r="A283" i="3"/>
  <c r="B283" i="3"/>
  <c r="C283" i="3"/>
  <c r="D283" i="3"/>
  <c r="E283" i="3"/>
  <c r="F283" i="3"/>
  <c r="A284" i="3"/>
  <c r="B284" i="3"/>
  <c r="C284" i="3"/>
  <c r="D284" i="3"/>
  <c r="E284" i="3"/>
  <c r="F284" i="3"/>
  <c r="A285" i="3"/>
  <c r="B285" i="3"/>
  <c r="C285" i="3"/>
  <c r="D285" i="3"/>
  <c r="E285" i="3"/>
  <c r="F285" i="3"/>
  <c r="A286" i="3"/>
  <c r="B286" i="3"/>
  <c r="C286" i="3"/>
  <c r="D286" i="3"/>
  <c r="E286" i="3"/>
  <c r="F286" i="3"/>
  <c r="A287" i="3"/>
  <c r="B287" i="3"/>
  <c r="C287" i="3"/>
  <c r="D287" i="3"/>
  <c r="E287" i="3"/>
  <c r="F287" i="3"/>
  <c r="A288" i="3"/>
  <c r="B288" i="3"/>
  <c r="C288" i="3"/>
  <c r="D288" i="3"/>
  <c r="E288" i="3"/>
  <c r="F288" i="3"/>
  <c r="A289" i="3"/>
  <c r="B289" i="3"/>
  <c r="C289" i="3"/>
  <c r="D289" i="3"/>
  <c r="E289" i="3"/>
  <c r="F289" i="3"/>
  <c r="A290" i="3"/>
  <c r="B290" i="3"/>
  <c r="C290" i="3"/>
  <c r="D290" i="3"/>
  <c r="E290" i="3"/>
  <c r="F290" i="3"/>
  <c r="A291" i="3"/>
  <c r="B291" i="3"/>
  <c r="C291" i="3"/>
  <c r="D291" i="3"/>
  <c r="E291" i="3"/>
  <c r="F291" i="3"/>
  <c r="A292" i="3"/>
  <c r="B292" i="3"/>
  <c r="C292" i="3"/>
  <c r="D292" i="3"/>
  <c r="E292" i="3"/>
  <c r="F292" i="3"/>
  <c r="A293" i="3"/>
  <c r="B293" i="3"/>
  <c r="C293" i="3"/>
  <c r="D293" i="3"/>
  <c r="E293" i="3"/>
  <c r="F293" i="3"/>
  <c r="A294" i="3"/>
  <c r="B294" i="3"/>
  <c r="C294" i="3"/>
  <c r="D294" i="3"/>
  <c r="E294" i="3"/>
  <c r="F294" i="3"/>
  <c r="A295" i="3"/>
  <c r="B295" i="3"/>
  <c r="C295" i="3"/>
  <c r="D295" i="3"/>
  <c r="E295" i="3"/>
  <c r="F295" i="3"/>
  <c r="A296" i="3"/>
  <c r="B296" i="3"/>
  <c r="C296" i="3"/>
  <c r="D296" i="3"/>
  <c r="E296" i="3"/>
  <c r="F296" i="3"/>
  <c r="A297" i="3"/>
  <c r="B297" i="3"/>
  <c r="C297" i="3"/>
  <c r="D297" i="3"/>
  <c r="E297" i="3"/>
  <c r="F297" i="3"/>
  <c r="A298" i="3"/>
  <c r="B298" i="3"/>
  <c r="C298" i="3"/>
  <c r="D298" i="3"/>
  <c r="E298" i="3"/>
  <c r="F298" i="3"/>
  <c r="AA203" i="1"/>
  <c r="H203" i="3" s="1"/>
  <c r="Z203" i="1"/>
  <c r="G203" i="3" s="1"/>
  <c r="Y203" i="1"/>
  <c r="X203" i="1"/>
  <c r="W203" i="1"/>
  <c r="V203" i="1"/>
  <c r="U203" i="1"/>
  <c r="T203" i="1"/>
  <c r="S203" i="1"/>
  <c r="R203" i="1"/>
  <c r="Q203" i="1"/>
  <c r="P203" i="1"/>
  <c r="O203" i="1"/>
  <c r="N203" i="1"/>
  <c r="N16" i="18"/>
  <c r="O16" i="18"/>
  <c r="P16" i="18"/>
  <c r="Q16" i="18"/>
  <c r="R16" i="18"/>
  <c r="S16" i="18"/>
  <c r="T16" i="18"/>
  <c r="U16" i="18"/>
  <c r="V16" i="18"/>
  <c r="W16" i="18"/>
  <c r="X16" i="18"/>
  <c r="Y16" i="18"/>
  <c r="Z16" i="18"/>
  <c r="AA16" i="18"/>
  <c r="N2" i="18"/>
  <c r="O2" i="18"/>
  <c r="P2" i="18"/>
  <c r="Q2" i="18"/>
  <c r="R2" i="18"/>
  <c r="S2" i="18"/>
  <c r="T2" i="18"/>
  <c r="U2" i="18"/>
  <c r="V2" i="18"/>
  <c r="W2" i="18"/>
  <c r="X2" i="18"/>
  <c r="Y2" i="18"/>
  <c r="Z2" i="18"/>
  <c r="AA2" i="18"/>
  <c r="N3" i="18"/>
  <c r="O3" i="18"/>
  <c r="P3" i="18"/>
  <c r="Q3" i="18"/>
  <c r="R3" i="18"/>
  <c r="S3" i="18"/>
  <c r="T3" i="18"/>
  <c r="U3" i="18"/>
  <c r="V3" i="18"/>
  <c r="W3" i="18"/>
  <c r="X3" i="18"/>
  <c r="Y3" i="18"/>
  <c r="Z3" i="18"/>
  <c r="AA3" i="18"/>
  <c r="N4" i="18"/>
  <c r="O4" i="18"/>
  <c r="P4" i="18"/>
  <c r="Q4" i="18"/>
  <c r="R4" i="18"/>
  <c r="S4" i="18"/>
  <c r="T4" i="18"/>
  <c r="U4" i="18"/>
  <c r="V4" i="18"/>
  <c r="W4" i="18"/>
  <c r="X4" i="18"/>
  <c r="Y4" i="18"/>
  <c r="Z4" i="18"/>
  <c r="AA4" i="18"/>
  <c r="N5" i="18"/>
  <c r="O5" i="18"/>
  <c r="P5" i="18"/>
  <c r="Q5" i="18"/>
  <c r="R5" i="18"/>
  <c r="S5" i="18"/>
  <c r="T5" i="18"/>
  <c r="U5" i="18"/>
  <c r="V5" i="18"/>
  <c r="W5" i="18"/>
  <c r="X5" i="18"/>
  <c r="Y5" i="18"/>
  <c r="Z5" i="18"/>
  <c r="AA5" i="18"/>
  <c r="N6" i="18"/>
  <c r="O6" i="18"/>
  <c r="P6" i="18"/>
  <c r="Q6" i="18"/>
  <c r="R6" i="18"/>
  <c r="S6" i="18"/>
  <c r="T6" i="18"/>
  <c r="U6" i="18"/>
  <c r="V6" i="18"/>
  <c r="W6" i="18"/>
  <c r="X6" i="18"/>
  <c r="Y6" i="18"/>
  <c r="Z6" i="18"/>
  <c r="AA6" i="18"/>
  <c r="N7" i="18"/>
  <c r="O7" i="18"/>
  <c r="P7" i="18"/>
  <c r="Q7" i="18"/>
  <c r="R7" i="18"/>
  <c r="S7" i="18"/>
  <c r="T7" i="18"/>
  <c r="U7" i="18"/>
  <c r="V7" i="18"/>
  <c r="W7" i="18"/>
  <c r="X7" i="18"/>
  <c r="Y7" i="18"/>
  <c r="Z7" i="18"/>
  <c r="AA7" i="18"/>
  <c r="N8" i="18"/>
  <c r="O8" i="18"/>
  <c r="P8" i="18"/>
  <c r="Q8" i="18"/>
  <c r="R8" i="18"/>
  <c r="S8" i="18"/>
  <c r="T8" i="18"/>
  <c r="U8" i="18"/>
  <c r="V8" i="18"/>
  <c r="W8" i="18"/>
  <c r="X8" i="18"/>
  <c r="Y8" i="18"/>
  <c r="Z8" i="18"/>
  <c r="AA8" i="18"/>
  <c r="N9" i="18"/>
  <c r="O9" i="18"/>
  <c r="P9" i="18"/>
  <c r="Q9" i="18"/>
  <c r="R9" i="18"/>
  <c r="S9" i="18"/>
  <c r="T9" i="18"/>
  <c r="U9" i="18"/>
  <c r="V9" i="18"/>
  <c r="W9" i="18"/>
  <c r="X9" i="18"/>
  <c r="Y9" i="18"/>
  <c r="Z9" i="18"/>
  <c r="AA9" i="18"/>
  <c r="N10" i="18"/>
  <c r="O10" i="18"/>
  <c r="P10" i="18"/>
  <c r="Q10" i="18"/>
  <c r="R10" i="18"/>
  <c r="S10" i="18"/>
  <c r="T10" i="18"/>
  <c r="U10" i="18"/>
  <c r="V10" i="18"/>
  <c r="W10" i="18"/>
  <c r="X10" i="18"/>
  <c r="Y10" i="18"/>
  <c r="Z10" i="18"/>
  <c r="AA10" i="18"/>
  <c r="N11" i="18"/>
  <c r="O11" i="18"/>
  <c r="P11" i="18"/>
  <c r="Q11" i="18"/>
  <c r="R11" i="18"/>
  <c r="S11" i="18"/>
  <c r="T11" i="18"/>
  <c r="U11" i="18"/>
  <c r="V11" i="18"/>
  <c r="W11" i="18"/>
  <c r="X11" i="18"/>
  <c r="Y11" i="18"/>
  <c r="Z11" i="18"/>
  <c r="AA11" i="18"/>
  <c r="N12" i="18"/>
  <c r="O12" i="18"/>
  <c r="P12" i="18"/>
  <c r="Q12" i="18"/>
  <c r="R12" i="18"/>
  <c r="S12" i="18"/>
  <c r="T12" i="18"/>
  <c r="U12" i="18"/>
  <c r="V12" i="18"/>
  <c r="W12" i="18"/>
  <c r="X12" i="18"/>
  <c r="Y12" i="18"/>
  <c r="Z12" i="18"/>
  <c r="AA12" i="18"/>
  <c r="N13" i="18"/>
  <c r="O13" i="18"/>
  <c r="P13" i="18"/>
  <c r="Q13" i="18"/>
  <c r="R13" i="18"/>
  <c r="S13" i="18"/>
  <c r="T13" i="18"/>
  <c r="U13" i="18"/>
  <c r="V13" i="18"/>
  <c r="W13" i="18"/>
  <c r="X13" i="18"/>
  <c r="Y13" i="18"/>
  <c r="Z13" i="18"/>
  <c r="AA13" i="18"/>
  <c r="N14" i="18"/>
  <c r="O14" i="18"/>
  <c r="P14" i="18"/>
  <c r="Q14" i="18"/>
  <c r="R14" i="18"/>
  <c r="S14" i="18"/>
  <c r="T14" i="18"/>
  <c r="U14" i="18"/>
  <c r="V14" i="18"/>
  <c r="W14" i="18"/>
  <c r="X14" i="18"/>
  <c r="Y14" i="18"/>
  <c r="Z14" i="18"/>
  <c r="AA14" i="18"/>
  <c r="AA15" i="18"/>
  <c r="Z15" i="18"/>
  <c r="Y15" i="18"/>
  <c r="X15" i="18"/>
  <c r="W15" i="18"/>
  <c r="V15" i="18"/>
  <c r="U15" i="18"/>
  <c r="T15" i="18"/>
  <c r="S15" i="18"/>
  <c r="R15" i="18"/>
  <c r="Q15" i="18"/>
  <c r="P15" i="18"/>
  <c r="O15" i="18"/>
  <c r="N15" i="18"/>
  <c r="A299" i="16"/>
  <c r="B299" i="16"/>
  <c r="C299" i="16"/>
  <c r="D299" i="16"/>
  <c r="E299" i="16"/>
  <c r="F299" i="16"/>
  <c r="G299" i="16"/>
  <c r="H299" i="16"/>
  <c r="I299" i="16"/>
  <c r="J299" i="16"/>
  <c r="AA78" i="1"/>
  <c r="H78" i="3" s="1"/>
  <c r="Z78" i="1"/>
  <c r="G78" i="3" s="1"/>
  <c r="Y78" i="1"/>
  <c r="X78" i="1"/>
  <c r="W78" i="1"/>
  <c r="V78" i="1"/>
  <c r="U78" i="1"/>
  <c r="T78" i="1"/>
  <c r="S78" i="1"/>
  <c r="R78" i="1"/>
  <c r="Q78" i="1"/>
  <c r="P78" i="1"/>
  <c r="O78" i="1"/>
  <c r="N78" i="1"/>
  <c r="A3" i="16"/>
  <c r="B3" i="16"/>
  <c r="C3" i="16"/>
  <c r="D3" i="16"/>
  <c r="E3" i="16"/>
  <c r="F3" i="16"/>
  <c r="G3" i="16"/>
  <c r="H3" i="16"/>
  <c r="I3" i="16"/>
  <c r="J3" i="16"/>
  <c r="A4" i="16"/>
  <c r="B4" i="16"/>
  <c r="C4" i="16"/>
  <c r="D4" i="16"/>
  <c r="E4" i="16"/>
  <c r="F4" i="16"/>
  <c r="G4" i="16"/>
  <c r="H4" i="16"/>
  <c r="I4" i="16"/>
  <c r="J4" i="16"/>
  <c r="A5" i="16"/>
  <c r="B5" i="16"/>
  <c r="C5" i="16"/>
  <c r="D5" i="16"/>
  <c r="E5" i="16"/>
  <c r="F5" i="16"/>
  <c r="G5" i="16"/>
  <c r="H5" i="16"/>
  <c r="I5" i="16"/>
  <c r="J5" i="16"/>
  <c r="A6" i="16"/>
  <c r="B6" i="16"/>
  <c r="C6" i="16"/>
  <c r="D6" i="16"/>
  <c r="E6" i="16"/>
  <c r="F6" i="16"/>
  <c r="G6" i="16"/>
  <c r="H6" i="16"/>
  <c r="I6" i="16"/>
  <c r="J6" i="16"/>
  <c r="A7" i="16"/>
  <c r="B7" i="16"/>
  <c r="C7" i="16"/>
  <c r="D7" i="16"/>
  <c r="E7" i="16"/>
  <c r="F7" i="16"/>
  <c r="G7" i="16"/>
  <c r="H7" i="16"/>
  <c r="I7" i="16"/>
  <c r="J7" i="16"/>
  <c r="A8" i="16"/>
  <c r="B8" i="16"/>
  <c r="C8" i="16"/>
  <c r="D8" i="16"/>
  <c r="E8" i="16"/>
  <c r="F8" i="16"/>
  <c r="G8" i="16"/>
  <c r="H8" i="16"/>
  <c r="I8" i="16"/>
  <c r="J8" i="16"/>
  <c r="A9" i="16"/>
  <c r="B9" i="16"/>
  <c r="C9" i="16"/>
  <c r="D9" i="16"/>
  <c r="E9" i="16"/>
  <c r="F9" i="16"/>
  <c r="G9" i="16"/>
  <c r="H9" i="16"/>
  <c r="I9" i="16"/>
  <c r="J9" i="16"/>
  <c r="A10" i="16"/>
  <c r="B10" i="16"/>
  <c r="C10" i="16"/>
  <c r="D10" i="16"/>
  <c r="E10" i="16"/>
  <c r="F10" i="16"/>
  <c r="G10" i="16"/>
  <c r="H10" i="16"/>
  <c r="I10" i="16"/>
  <c r="J10" i="16"/>
  <c r="A11" i="16"/>
  <c r="B11" i="16"/>
  <c r="C11" i="16"/>
  <c r="D11" i="16"/>
  <c r="E11" i="16"/>
  <c r="F11" i="16"/>
  <c r="G11" i="16"/>
  <c r="H11" i="16"/>
  <c r="I11" i="16"/>
  <c r="J11" i="16"/>
  <c r="A12" i="16"/>
  <c r="B12" i="16"/>
  <c r="C12" i="16"/>
  <c r="D12" i="16"/>
  <c r="E12" i="16"/>
  <c r="F12" i="16"/>
  <c r="G12" i="16"/>
  <c r="H12" i="16"/>
  <c r="I12" i="16"/>
  <c r="J12" i="16"/>
  <c r="A13" i="16"/>
  <c r="B13" i="16"/>
  <c r="C13" i="16"/>
  <c r="D13" i="16"/>
  <c r="E13" i="16"/>
  <c r="F13" i="16"/>
  <c r="G13" i="16"/>
  <c r="H13" i="16"/>
  <c r="I13" i="16"/>
  <c r="J13" i="16"/>
  <c r="A14" i="16"/>
  <c r="B14" i="16"/>
  <c r="C14" i="16"/>
  <c r="D14" i="16"/>
  <c r="E14" i="16"/>
  <c r="F14" i="16"/>
  <c r="G14" i="16"/>
  <c r="H14" i="16"/>
  <c r="I14" i="16"/>
  <c r="J14" i="16"/>
  <c r="A15" i="16"/>
  <c r="B15" i="16"/>
  <c r="C15" i="16"/>
  <c r="D15" i="16"/>
  <c r="E15" i="16"/>
  <c r="F15" i="16"/>
  <c r="G15" i="16"/>
  <c r="H15" i="16"/>
  <c r="I15" i="16"/>
  <c r="J15" i="16"/>
  <c r="A16" i="16"/>
  <c r="B16" i="16"/>
  <c r="C16" i="16"/>
  <c r="D16" i="16"/>
  <c r="E16" i="16"/>
  <c r="F16" i="16"/>
  <c r="G16" i="16"/>
  <c r="H16" i="16"/>
  <c r="I16" i="16"/>
  <c r="J16" i="16"/>
  <c r="A17" i="16"/>
  <c r="B17" i="16"/>
  <c r="C17" i="16"/>
  <c r="D17" i="16"/>
  <c r="E17" i="16"/>
  <c r="F17" i="16"/>
  <c r="G17" i="16"/>
  <c r="H17" i="16"/>
  <c r="I17" i="16"/>
  <c r="J17" i="16"/>
  <c r="A18" i="16"/>
  <c r="B18" i="16"/>
  <c r="C18" i="16"/>
  <c r="D18" i="16"/>
  <c r="E18" i="16"/>
  <c r="F18" i="16"/>
  <c r="G18" i="16"/>
  <c r="H18" i="16"/>
  <c r="I18" i="16"/>
  <c r="J18" i="16"/>
  <c r="A19" i="16"/>
  <c r="B19" i="16"/>
  <c r="C19" i="16"/>
  <c r="D19" i="16"/>
  <c r="E19" i="16"/>
  <c r="F19" i="16"/>
  <c r="G19" i="16"/>
  <c r="H19" i="16"/>
  <c r="I19" i="16"/>
  <c r="J19" i="16"/>
  <c r="A20" i="16"/>
  <c r="B20" i="16"/>
  <c r="C20" i="16"/>
  <c r="D20" i="16"/>
  <c r="E20" i="16"/>
  <c r="F20" i="16"/>
  <c r="G20" i="16"/>
  <c r="H20" i="16"/>
  <c r="I20" i="16"/>
  <c r="J20" i="16"/>
  <c r="A21" i="16"/>
  <c r="B21" i="16"/>
  <c r="C21" i="16"/>
  <c r="D21" i="16"/>
  <c r="E21" i="16"/>
  <c r="F21" i="16"/>
  <c r="G21" i="16"/>
  <c r="H21" i="16"/>
  <c r="I21" i="16"/>
  <c r="J21" i="16"/>
  <c r="A22" i="16"/>
  <c r="B22" i="16"/>
  <c r="C22" i="16"/>
  <c r="D22" i="16"/>
  <c r="E22" i="16"/>
  <c r="F22" i="16"/>
  <c r="G22" i="16"/>
  <c r="H22" i="16"/>
  <c r="I22" i="16"/>
  <c r="J22" i="16"/>
  <c r="A23" i="16"/>
  <c r="B23" i="16"/>
  <c r="C23" i="16"/>
  <c r="D23" i="16"/>
  <c r="E23" i="16"/>
  <c r="F23" i="16"/>
  <c r="G23" i="16"/>
  <c r="H23" i="16"/>
  <c r="I23" i="16"/>
  <c r="J23" i="16"/>
  <c r="A24" i="16"/>
  <c r="B24" i="16"/>
  <c r="C24" i="16"/>
  <c r="D24" i="16"/>
  <c r="E24" i="16"/>
  <c r="F24" i="16"/>
  <c r="G24" i="16"/>
  <c r="H24" i="16"/>
  <c r="I24" i="16"/>
  <c r="J24" i="16"/>
  <c r="A25" i="16"/>
  <c r="B25" i="16"/>
  <c r="C25" i="16"/>
  <c r="D25" i="16"/>
  <c r="E25" i="16"/>
  <c r="F25" i="16"/>
  <c r="G25" i="16"/>
  <c r="H25" i="16"/>
  <c r="I25" i="16"/>
  <c r="J25" i="16"/>
  <c r="A26" i="16"/>
  <c r="B26" i="16"/>
  <c r="C26" i="16"/>
  <c r="D26" i="16"/>
  <c r="E26" i="16"/>
  <c r="F26" i="16"/>
  <c r="G26" i="16"/>
  <c r="H26" i="16"/>
  <c r="I26" i="16"/>
  <c r="J26" i="16"/>
  <c r="A27" i="16"/>
  <c r="B27" i="16"/>
  <c r="C27" i="16"/>
  <c r="D27" i="16"/>
  <c r="E27" i="16"/>
  <c r="F27" i="16"/>
  <c r="G27" i="16"/>
  <c r="H27" i="16"/>
  <c r="I27" i="16"/>
  <c r="J27" i="16"/>
  <c r="A28" i="16"/>
  <c r="B28" i="16"/>
  <c r="C28" i="16"/>
  <c r="D28" i="16"/>
  <c r="E28" i="16"/>
  <c r="F28" i="16"/>
  <c r="G28" i="16"/>
  <c r="H28" i="16"/>
  <c r="I28" i="16"/>
  <c r="J28" i="16"/>
  <c r="A29" i="16"/>
  <c r="B29" i="16"/>
  <c r="C29" i="16"/>
  <c r="D29" i="16"/>
  <c r="E29" i="16"/>
  <c r="F29" i="16"/>
  <c r="G29" i="16"/>
  <c r="H29" i="16"/>
  <c r="I29" i="16"/>
  <c r="J29" i="16"/>
  <c r="A30" i="16"/>
  <c r="B30" i="16"/>
  <c r="C30" i="16"/>
  <c r="D30" i="16"/>
  <c r="E30" i="16"/>
  <c r="F30" i="16"/>
  <c r="G30" i="16"/>
  <c r="H30" i="16"/>
  <c r="I30" i="16"/>
  <c r="J30" i="16"/>
  <c r="A31" i="16"/>
  <c r="B31" i="16"/>
  <c r="C31" i="16"/>
  <c r="D31" i="16"/>
  <c r="E31" i="16"/>
  <c r="F31" i="16"/>
  <c r="G31" i="16"/>
  <c r="H31" i="16"/>
  <c r="I31" i="16"/>
  <c r="J31" i="16"/>
  <c r="A32" i="16"/>
  <c r="B32" i="16"/>
  <c r="C32" i="16"/>
  <c r="D32" i="16"/>
  <c r="E32" i="16"/>
  <c r="F32" i="16"/>
  <c r="G32" i="16"/>
  <c r="H32" i="16"/>
  <c r="I32" i="16"/>
  <c r="J32" i="16"/>
  <c r="A33" i="16"/>
  <c r="B33" i="16"/>
  <c r="C33" i="16"/>
  <c r="D33" i="16"/>
  <c r="E33" i="16"/>
  <c r="F33" i="16"/>
  <c r="G33" i="16"/>
  <c r="H33" i="16"/>
  <c r="I33" i="16"/>
  <c r="J33" i="16"/>
  <c r="A34" i="16"/>
  <c r="B34" i="16"/>
  <c r="C34" i="16"/>
  <c r="D34" i="16"/>
  <c r="E34" i="16"/>
  <c r="F34" i="16"/>
  <c r="G34" i="16"/>
  <c r="H34" i="16"/>
  <c r="I34" i="16"/>
  <c r="J34" i="16"/>
  <c r="A35" i="16"/>
  <c r="B35" i="16"/>
  <c r="C35" i="16"/>
  <c r="D35" i="16"/>
  <c r="E35" i="16"/>
  <c r="F35" i="16"/>
  <c r="G35" i="16"/>
  <c r="H35" i="16"/>
  <c r="I35" i="16"/>
  <c r="J35" i="16"/>
  <c r="A36" i="16"/>
  <c r="B36" i="16"/>
  <c r="C36" i="16"/>
  <c r="D36" i="16"/>
  <c r="E36" i="16"/>
  <c r="F36" i="16"/>
  <c r="G36" i="16"/>
  <c r="H36" i="16"/>
  <c r="I36" i="16"/>
  <c r="J36" i="16"/>
  <c r="A37" i="16"/>
  <c r="B37" i="16"/>
  <c r="C37" i="16"/>
  <c r="D37" i="16"/>
  <c r="E37" i="16"/>
  <c r="F37" i="16"/>
  <c r="G37" i="16"/>
  <c r="H37" i="16"/>
  <c r="I37" i="16"/>
  <c r="J37" i="16"/>
  <c r="A38" i="16"/>
  <c r="B38" i="16"/>
  <c r="C38" i="16"/>
  <c r="D38" i="16"/>
  <c r="E38" i="16"/>
  <c r="F38" i="16"/>
  <c r="G38" i="16"/>
  <c r="H38" i="16"/>
  <c r="I38" i="16"/>
  <c r="J38" i="16"/>
  <c r="A39" i="16"/>
  <c r="B39" i="16"/>
  <c r="C39" i="16"/>
  <c r="D39" i="16"/>
  <c r="E39" i="16"/>
  <c r="F39" i="16"/>
  <c r="G39" i="16"/>
  <c r="H39" i="16"/>
  <c r="I39" i="16"/>
  <c r="J39" i="16"/>
  <c r="A40" i="16"/>
  <c r="B40" i="16"/>
  <c r="C40" i="16"/>
  <c r="D40" i="16"/>
  <c r="E40" i="16"/>
  <c r="F40" i="16"/>
  <c r="G40" i="16"/>
  <c r="H40" i="16"/>
  <c r="I40" i="16"/>
  <c r="J40" i="16"/>
  <c r="A41" i="16"/>
  <c r="B41" i="16"/>
  <c r="C41" i="16"/>
  <c r="D41" i="16"/>
  <c r="E41" i="16"/>
  <c r="F41" i="16"/>
  <c r="G41" i="16"/>
  <c r="H41" i="16"/>
  <c r="I41" i="16"/>
  <c r="J41" i="16"/>
  <c r="A42" i="16"/>
  <c r="B42" i="16"/>
  <c r="C42" i="16"/>
  <c r="D42" i="16"/>
  <c r="E42" i="16"/>
  <c r="F42" i="16"/>
  <c r="G42" i="16"/>
  <c r="H42" i="16"/>
  <c r="I42" i="16"/>
  <c r="J42" i="16"/>
  <c r="A43" i="16"/>
  <c r="B43" i="16"/>
  <c r="C43" i="16"/>
  <c r="D43" i="16"/>
  <c r="E43" i="16"/>
  <c r="F43" i="16"/>
  <c r="G43" i="16"/>
  <c r="H43" i="16"/>
  <c r="I43" i="16"/>
  <c r="J43" i="16"/>
  <c r="A44" i="16"/>
  <c r="B44" i="16"/>
  <c r="C44" i="16"/>
  <c r="D44" i="16"/>
  <c r="E44" i="16"/>
  <c r="F44" i="16"/>
  <c r="G44" i="16"/>
  <c r="H44" i="16"/>
  <c r="I44" i="16"/>
  <c r="J44" i="16"/>
  <c r="A45" i="16"/>
  <c r="B45" i="16"/>
  <c r="C45" i="16"/>
  <c r="D45" i="16"/>
  <c r="E45" i="16"/>
  <c r="F45" i="16"/>
  <c r="G45" i="16"/>
  <c r="H45" i="16"/>
  <c r="I45" i="16"/>
  <c r="J45" i="16"/>
  <c r="A46" i="16"/>
  <c r="B46" i="16"/>
  <c r="C46" i="16"/>
  <c r="D46" i="16"/>
  <c r="E46" i="16"/>
  <c r="F46" i="16"/>
  <c r="G46" i="16"/>
  <c r="H46" i="16"/>
  <c r="I46" i="16"/>
  <c r="J46" i="16"/>
  <c r="A47" i="16"/>
  <c r="B47" i="16"/>
  <c r="C47" i="16"/>
  <c r="D47" i="16"/>
  <c r="E47" i="16"/>
  <c r="F47" i="16"/>
  <c r="G47" i="16"/>
  <c r="H47" i="16"/>
  <c r="I47" i="16"/>
  <c r="J47" i="16"/>
  <c r="A48" i="16"/>
  <c r="B48" i="16"/>
  <c r="C48" i="16"/>
  <c r="D48" i="16"/>
  <c r="E48" i="16"/>
  <c r="F48" i="16"/>
  <c r="G48" i="16"/>
  <c r="H48" i="16"/>
  <c r="I48" i="16"/>
  <c r="J48" i="16"/>
  <c r="A49" i="16"/>
  <c r="B49" i="16"/>
  <c r="C49" i="16"/>
  <c r="D49" i="16"/>
  <c r="E49" i="16"/>
  <c r="F49" i="16"/>
  <c r="G49" i="16"/>
  <c r="H49" i="16"/>
  <c r="I49" i="16"/>
  <c r="J49" i="16"/>
  <c r="A50" i="16"/>
  <c r="B50" i="16"/>
  <c r="C50" i="16"/>
  <c r="D50" i="16"/>
  <c r="E50" i="16"/>
  <c r="F50" i="16"/>
  <c r="G50" i="16"/>
  <c r="H50" i="16"/>
  <c r="I50" i="16"/>
  <c r="J50" i="16"/>
  <c r="A51" i="16"/>
  <c r="B51" i="16"/>
  <c r="C51" i="16"/>
  <c r="D51" i="16"/>
  <c r="E51" i="16"/>
  <c r="F51" i="16"/>
  <c r="G51" i="16"/>
  <c r="H51" i="16"/>
  <c r="I51" i="16"/>
  <c r="J51" i="16"/>
  <c r="A52" i="16"/>
  <c r="B52" i="16"/>
  <c r="C52" i="16"/>
  <c r="D52" i="16"/>
  <c r="E52" i="16"/>
  <c r="F52" i="16"/>
  <c r="G52" i="16"/>
  <c r="H52" i="16"/>
  <c r="I52" i="16"/>
  <c r="J52" i="16"/>
  <c r="A53" i="16"/>
  <c r="B53" i="16"/>
  <c r="C53" i="16"/>
  <c r="D53" i="16"/>
  <c r="E53" i="16"/>
  <c r="F53" i="16"/>
  <c r="G53" i="16"/>
  <c r="H53" i="16"/>
  <c r="I53" i="16"/>
  <c r="J53" i="16"/>
  <c r="A54" i="16"/>
  <c r="B54" i="16"/>
  <c r="C54" i="16"/>
  <c r="D54" i="16"/>
  <c r="E54" i="16"/>
  <c r="F54" i="16"/>
  <c r="G54" i="16"/>
  <c r="H54" i="16"/>
  <c r="I54" i="16"/>
  <c r="J54" i="16"/>
  <c r="A55" i="16"/>
  <c r="B55" i="16"/>
  <c r="C55" i="16"/>
  <c r="D55" i="16"/>
  <c r="E55" i="16"/>
  <c r="F55" i="16"/>
  <c r="G55" i="16"/>
  <c r="H55" i="16"/>
  <c r="I55" i="16"/>
  <c r="J55" i="16"/>
  <c r="A56" i="16"/>
  <c r="B56" i="16"/>
  <c r="C56" i="16"/>
  <c r="D56" i="16"/>
  <c r="E56" i="16"/>
  <c r="F56" i="16"/>
  <c r="G56" i="16"/>
  <c r="H56" i="16"/>
  <c r="I56" i="16"/>
  <c r="J56" i="16"/>
  <c r="A57" i="16"/>
  <c r="B57" i="16"/>
  <c r="C57" i="16"/>
  <c r="D57" i="16"/>
  <c r="E57" i="16"/>
  <c r="F57" i="16"/>
  <c r="G57" i="16"/>
  <c r="H57" i="16"/>
  <c r="I57" i="16"/>
  <c r="J57" i="16"/>
  <c r="A58" i="16"/>
  <c r="B58" i="16"/>
  <c r="C58" i="16"/>
  <c r="D58" i="16"/>
  <c r="E58" i="16"/>
  <c r="F58" i="16"/>
  <c r="G58" i="16"/>
  <c r="H58" i="16"/>
  <c r="I58" i="16"/>
  <c r="J58" i="16"/>
  <c r="A59" i="16"/>
  <c r="B59" i="16"/>
  <c r="C59" i="16"/>
  <c r="D59" i="16"/>
  <c r="E59" i="16"/>
  <c r="F59" i="16"/>
  <c r="G59" i="16"/>
  <c r="H59" i="16"/>
  <c r="I59" i="16"/>
  <c r="J59" i="16"/>
  <c r="A60" i="16"/>
  <c r="B60" i="16"/>
  <c r="C60" i="16"/>
  <c r="D60" i="16"/>
  <c r="E60" i="16"/>
  <c r="F60" i="16"/>
  <c r="G60" i="16"/>
  <c r="H60" i="16"/>
  <c r="I60" i="16"/>
  <c r="J60" i="16"/>
  <c r="A61" i="16"/>
  <c r="B61" i="16"/>
  <c r="C61" i="16"/>
  <c r="D61" i="16"/>
  <c r="E61" i="16"/>
  <c r="F61" i="16"/>
  <c r="G61" i="16"/>
  <c r="H61" i="16"/>
  <c r="I61" i="16"/>
  <c r="J61" i="16"/>
  <c r="A62" i="16"/>
  <c r="B62" i="16"/>
  <c r="C62" i="16"/>
  <c r="D62" i="16"/>
  <c r="E62" i="16"/>
  <c r="F62" i="16"/>
  <c r="G62" i="16"/>
  <c r="H62" i="16"/>
  <c r="I62" i="16"/>
  <c r="J62" i="16"/>
  <c r="A63" i="16"/>
  <c r="B63" i="16"/>
  <c r="C63" i="16"/>
  <c r="D63" i="16"/>
  <c r="E63" i="16"/>
  <c r="F63" i="16"/>
  <c r="G63" i="16"/>
  <c r="H63" i="16"/>
  <c r="I63" i="16"/>
  <c r="J63" i="16"/>
  <c r="A64" i="16"/>
  <c r="B64" i="16"/>
  <c r="C64" i="16"/>
  <c r="D64" i="16"/>
  <c r="E64" i="16"/>
  <c r="F64" i="16"/>
  <c r="G64" i="16"/>
  <c r="H64" i="16"/>
  <c r="I64" i="16"/>
  <c r="J64" i="16"/>
  <c r="A65" i="16"/>
  <c r="B65" i="16"/>
  <c r="C65" i="16"/>
  <c r="D65" i="16"/>
  <c r="E65" i="16"/>
  <c r="F65" i="16"/>
  <c r="G65" i="16"/>
  <c r="H65" i="16"/>
  <c r="I65" i="16"/>
  <c r="J65" i="16"/>
  <c r="A66" i="16"/>
  <c r="B66" i="16"/>
  <c r="C66" i="16"/>
  <c r="D66" i="16"/>
  <c r="E66" i="16"/>
  <c r="F66" i="16"/>
  <c r="G66" i="16"/>
  <c r="H66" i="16"/>
  <c r="I66" i="16"/>
  <c r="J66" i="16"/>
  <c r="A67" i="16"/>
  <c r="B67" i="16"/>
  <c r="C67" i="16"/>
  <c r="D67" i="16"/>
  <c r="E67" i="16"/>
  <c r="F67" i="16"/>
  <c r="G67" i="16"/>
  <c r="H67" i="16"/>
  <c r="I67" i="16"/>
  <c r="J67" i="16"/>
  <c r="A68" i="16"/>
  <c r="B68" i="16"/>
  <c r="C68" i="16"/>
  <c r="D68" i="16"/>
  <c r="E68" i="16"/>
  <c r="F68" i="16"/>
  <c r="G68" i="16"/>
  <c r="H68" i="16"/>
  <c r="I68" i="16"/>
  <c r="J68" i="16"/>
  <c r="A69" i="16"/>
  <c r="B69" i="16"/>
  <c r="C69" i="16"/>
  <c r="D69" i="16"/>
  <c r="E69" i="16"/>
  <c r="F69" i="16"/>
  <c r="G69" i="16"/>
  <c r="H69" i="16"/>
  <c r="I69" i="16"/>
  <c r="J69" i="16"/>
  <c r="A70" i="16"/>
  <c r="B70" i="16"/>
  <c r="C70" i="16"/>
  <c r="D70" i="16"/>
  <c r="E70" i="16"/>
  <c r="F70" i="16"/>
  <c r="G70" i="16"/>
  <c r="H70" i="16"/>
  <c r="I70" i="16"/>
  <c r="J70" i="16"/>
  <c r="A71" i="16"/>
  <c r="B71" i="16"/>
  <c r="C71" i="16"/>
  <c r="D71" i="16"/>
  <c r="E71" i="16"/>
  <c r="F71" i="16"/>
  <c r="G71" i="16"/>
  <c r="H71" i="16"/>
  <c r="I71" i="16"/>
  <c r="J71" i="16"/>
  <c r="A72" i="16"/>
  <c r="B72" i="16"/>
  <c r="C72" i="16"/>
  <c r="D72" i="16"/>
  <c r="E72" i="16"/>
  <c r="F72" i="16"/>
  <c r="G72" i="16"/>
  <c r="H72" i="16"/>
  <c r="I72" i="16"/>
  <c r="J72" i="16"/>
  <c r="A73" i="16"/>
  <c r="B73" i="16"/>
  <c r="C73" i="16"/>
  <c r="D73" i="16"/>
  <c r="E73" i="16"/>
  <c r="F73" i="16"/>
  <c r="G73" i="16"/>
  <c r="H73" i="16"/>
  <c r="I73" i="16"/>
  <c r="J73" i="16"/>
  <c r="A74" i="16"/>
  <c r="B74" i="16"/>
  <c r="C74" i="16"/>
  <c r="D74" i="16"/>
  <c r="E74" i="16"/>
  <c r="F74" i="16"/>
  <c r="G74" i="16"/>
  <c r="H74" i="16"/>
  <c r="I74" i="16"/>
  <c r="J74" i="16"/>
  <c r="A75" i="16"/>
  <c r="B75" i="16"/>
  <c r="C75" i="16"/>
  <c r="D75" i="16"/>
  <c r="E75" i="16"/>
  <c r="F75" i="16"/>
  <c r="G75" i="16"/>
  <c r="H75" i="16"/>
  <c r="I75" i="16"/>
  <c r="J75" i="16"/>
  <c r="A76" i="16"/>
  <c r="B76" i="16"/>
  <c r="C76" i="16"/>
  <c r="D76" i="16"/>
  <c r="E76" i="16"/>
  <c r="F76" i="16"/>
  <c r="G76" i="16"/>
  <c r="H76" i="16"/>
  <c r="I76" i="16"/>
  <c r="J76" i="16"/>
  <c r="A77" i="16"/>
  <c r="B77" i="16"/>
  <c r="C77" i="16"/>
  <c r="D77" i="16"/>
  <c r="E77" i="16"/>
  <c r="F77" i="16"/>
  <c r="G77" i="16"/>
  <c r="H77" i="16"/>
  <c r="I77" i="16"/>
  <c r="J77" i="16"/>
  <c r="A78" i="16"/>
  <c r="B78" i="16"/>
  <c r="C78" i="16"/>
  <c r="D78" i="16"/>
  <c r="E78" i="16"/>
  <c r="F78" i="16"/>
  <c r="G78" i="16"/>
  <c r="H78" i="16"/>
  <c r="I78" i="16"/>
  <c r="J78" i="16"/>
  <c r="A79" i="16"/>
  <c r="B79" i="16"/>
  <c r="C79" i="16"/>
  <c r="D79" i="16"/>
  <c r="E79" i="16"/>
  <c r="F79" i="16"/>
  <c r="G79" i="16"/>
  <c r="H79" i="16"/>
  <c r="I79" i="16"/>
  <c r="J79" i="16"/>
  <c r="A80" i="16"/>
  <c r="B80" i="16"/>
  <c r="C80" i="16"/>
  <c r="D80" i="16"/>
  <c r="E80" i="16"/>
  <c r="F80" i="16"/>
  <c r="G80" i="16"/>
  <c r="H80" i="16"/>
  <c r="I80" i="16"/>
  <c r="J80" i="16"/>
  <c r="A81" i="16"/>
  <c r="B81" i="16"/>
  <c r="C81" i="16"/>
  <c r="D81" i="16"/>
  <c r="E81" i="16"/>
  <c r="F81" i="16"/>
  <c r="G81" i="16"/>
  <c r="H81" i="16"/>
  <c r="I81" i="16"/>
  <c r="J81" i="16"/>
  <c r="A82" i="16"/>
  <c r="B82" i="16"/>
  <c r="C82" i="16"/>
  <c r="D82" i="16"/>
  <c r="E82" i="16"/>
  <c r="F82" i="16"/>
  <c r="G82" i="16"/>
  <c r="H82" i="16"/>
  <c r="I82" i="16"/>
  <c r="J82" i="16"/>
  <c r="A83" i="16"/>
  <c r="B83" i="16"/>
  <c r="C83" i="16"/>
  <c r="D83" i="16"/>
  <c r="E83" i="16"/>
  <c r="F83" i="16"/>
  <c r="G83" i="16"/>
  <c r="H83" i="16"/>
  <c r="I83" i="16"/>
  <c r="J83" i="16"/>
  <c r="A84" i="16"/>
  <c r="B84" i="16"/>
  <c r="C84" i="16"/>
  <c r="D84" i="16"/>
  <c r="E84" i="16"/>
  <c r="F84" i="16"/>
  <c r="G84" i="16"/>
  <c r="H84" i="16"/>
  <c r="I84" i="16"/>
  <c r="J84" i="16"/>
  <c r="A85" i="16"/>
  <c r="B85" i="16"/>
  <c r="C85" i="16"/>
  <c r="D85" i="16"/>
  <c r="E85" i="16"/>
  <c r="F85" i="16"/>
  <c r="G85" i="16"/>
  <c r="H85" i="16"/>
  <c r="I85" i="16"/>
  <c r="J85" i="16"/>
  <c r="A86" i="16"/>
  <c r="B86" i="16"/>
  <c r="C86" i="16"/>
  <c r="D86" i="16"/>
  <c r="E86" i="16"/>
  <c r="F86" i="16"/>
  <c r="G86" i="16"/>
  <c r="H86" i="16"/>
  <c r="I86" i="16"/>
  <c r="J86" i="16"/>
  <c r="A87" i="16"/>
  <c r="B87" i="16"/>
  <c r="C87" i="16"/>
  <c r="D87" i="16"/>
  <c r="E87" i="16"/>
  <c r="F87" i="16"/>
  <c r="G87" i="16"/>
  <c r="H87" i="16"/>
  <c r="I87" i="16"/>
  <c r="J87" i="16"/>
  <c r="A88" i="16"/>
  <c r="B88" i="16"/>
  <c r="C88" i="16"/>
  <c r="D88" i="16"/>
  <c r="E88" i="16"/>
  <c r="F88" i="16"/>
  <c r="G88" i="16"/>
  <c r="H88" i="16"/>
  <c r="I88" i="16"/>
  <c r="J88" i="16"/>
  <c r="A89" i="16"/>
  <c r="B89" i="16"/>
  <c r="C89" i="16"/>
  <c r="D89" i="16"/>
  <c r="E89" i="16"/>
  <c r="F89" i="16"/>
  <c r="G89" i="16"/>
  <c r="H89" i="16"/>
  <c r="I89" i="16"/>
  <c r="J89" i="16"/>
  <c r="A90" i="16"/>
  <c r="B90" i="16"/>
  <c r="C90" i="16"/>
  <c r="D90" i="16"/>
  <c r="E90" i="16"/>
  <c r="F90" i="16"/>
  <c r="G90" i="16"/>
  <c r="H90" i="16"/>
  <c r="I90" i="16"/>
  <c r="J90" i="16"/>
  <c r="A91" i="16"/>
  <c r="B91" i="16"/>
  <c r="C91" i="16"/>
  <c r="D91" i="16"/>
  <c r="E91" i="16"/>
  <c r="F91" i="16"/>
  <c r="G91" i="16"/>
  <c r="H91" i="16"/>
  <c r="I91" i="16"/>
  <c r="J91" i="16"/>
  <c r="A92" i="16"/>
  <c r="B92" i="16"/>
  <c r="C92" i="16"/>
  <c r="D92" i="16"/>
  <c r="E92" i="16"/>
  <c r="F92" i="16"/>
  <c r="G92" i="16"/>
  <c r="H92" i="16"/>
  <c r="I92" i="16"/>
  <c r="J92" i="16"/>
  <c r="A93" i="16"/>
  <c r="B93" i="16"/>
  <c r="C93" i="16"/>
  <c r="D93" i="16"/>
  <c r="E93" i="16"/>
  <c r="F93" i="16"/>
  <c r="G93" i="16"/>
  <c r="H93" i="16"/>
  <c r="I93" i="16"/>
  <c r="J93" i="16"/>
  <c r="A94" i="16"/>
  <c r="B94" i="16"/>
  <c r="C94" i="16"/>
  <c r="D94" i="16"/>
  <c r="E94" i="16"/>
  <c r="F94" i="16"/>
  <c r="G94" i="16"/>
  <c r="H94" i="16"/>
  <c r="I94" i="16"/>
  <c r="J94" i="16"/>
  <c r="A95" i="16"/>
  <c r="B95" i="16"/>
  <c r="C95" i="16"/>
  <c r="D95" i="16"/>
  <c r="E95" i="16"/>
  <c r="F95" i="16"/>
  <c r="G95" i="16"/>
  <c r="H95" i="16"/>
  <c r="I95" i="16"/>
  <c r="J95" i="16"/>
  <c r="A96" i="16"/>
  <c r="B96" i="16"/>
  <c r="C96" i="16"/>
  <c r="D96" i="16"/>
  <c r="E96" i="16"/>
  <c r="F96" i="16"/>
  <c r="G96" i="16"/>
  <c r="H96" i="16"/>
  <c r="I96" i="16"/>
  <c r="J96" i="16"/>
  <c r="A97" i="16"/>
  <c r="B97" i="16"/>
  <c r="C97" i="16"/>
  <c r="D97" i="16"/>
  <c r="E97" i="16"/>
  <c r="F97" i="16"/>
  <c r="G97" i="16"/>
  <c r="H97" i="16"/>
  <c r="I97" i="16"/>
  <c r="J97" i="16"/>
  <c r="A98" i="16"/>
  <c r="B98" i="16"/>
  <c r="C98" i="16"/>
  <c r="D98" i="16"/>
  <c r="E98" i="16"/>
  <c r="F98" i="16"/>
  <c r="G98" i="16"/>
  <c r="H98" i="16"/>
  <c r="I98" i="16"/>
  <c r="J98" i="16"/>
  <c r="A99" i="16"/>
  <c r="B99" i="16"/>
  <c r="C99" i="16"/>
  <c r="D99" i="16"/>
  <c r="E99" i="16"/>
  <c r="F99" i="16"/>
  <c r="G99" i="16"/>
  <c r="H99" i="16"/>
  <c r="I99" i="16"/>
  <c r="J99" i="16"/>
  <c r="A100" i="16"/>
  <c r="B100" i="16"/>
  <c r="C100" i="16"/>
  <c r="D100" i="16"/>
  <c r="E100" i="16"/>
  <c r="F100" i="16"/>
  <c r="G100" i="16"/>
  <c r="H100" i="16"/>
  <c r="I100" i="16"/>
  <c r="J100" i="16"/>
  <c r="A101" i="16"/>
  <c r="B101" i="16"/>
  <c r="C101" i="16"/>
  <c r="D101" i="16"/>
  <c r="E101" i="16"/>
  <c r="F101" i="16"/>
  <c r="G101" i="16"/>
  <c r="H101" i="16"/>
  <c r="I101" i="16"/>
  <c r="J101" i="16"/>
  <c r="A102" i="16"/>
  <c r="B102" i="16"/>
  <c r="C102" i="16"/>
  <c r="D102" i="16"/>
  <c r="E102" i="16"/>
  <c r="F102" i="16"/>
  <c r="G102" i="16"/>
  <c r="H102" i="16"/>
  <c r="I102" i="16"/>
  <c r="J102" i="16"/>
  <c r="A103" i="16"/>
  <c r="B103" i="16"/>
  <c r="C103" i="16"/>
  <c r="D103" i="16"/>
  <c r="E103" i="16"/>
  <c r="F103" i="16"/>
  <c r="G103" i="16"/>
  <c r="H103" i="16"/>
  <c r="I103" i="16"/>
  <c r="J103" i="16"/>
  <c r="A104" i="16"/>
  <c r="B104" i="16"/>
  <c r="C104" i="16"/>
  <c r="D104" i="16"/>
  <c r="E104" i="16"/>
  <c r="F104" i="16"/>
  <c r="G104" i="16"/>
  <c r="H104" i="16"/>
  <c r="I104" i="16"/>
  <c r="J104" i="16"/>
  <c r="A105" i="16"/>
  <c r="B105" i="16"/>
  <c r="C105" i="16"/>
  <c r="D105" i="16"/>
  <c r="E105" i="16"/>
  <c r="F105" i="16"/>
  <c r="G105" i="16"/>
  <c r="H105" i="16"/>
  <c r="I105" i="16"/>
  <c r="J105" i="16"/>
  <c r="A106" i="16"/>
  <c r="B106" i="16"/>
  <c r="C106" i="16"/>
  <c r="D106" i="16"/>
  <c r="E106" i="16"/>
  <c r="F106" i="16"/>
  <c r="G106" i="16"/>
  <c r="H106" i="16"/>
  <c r="I106" i="16"/>
  <c r="J106" i="16"/>
  <c r="A107" i="16"/>
  <c r="B107" i="16"/>
  <c r="C107" i="16"/>
  <c r="D107" i="16"/>
  <c r="E107" i="16"/>
  <c r="F107" i="16"/>
  <c r="G107" i="16"/>
  <c r="H107" i="16"/>
  <c r="I107" i="16"/>
  <c r="J107" i="16"/>
  <c r="A108" i="16"/>
  <c r="B108" i="16"/>
  <c r="C108" i="16"/>
  <c r="D108" i="16"/>
  <c r="E108" i="16"/>
  <c r="F108" i="16"/>
  <c r="G108" i="16"/>
  <c r="H108" i="16"/>
  <c r="I108" i="16"/>
  <c r="J108" i="16"/>
  <c r="A109" i="16"/>
  <c r="B109" i="16"/>
  <c r="C109" i="16"/>
  <c r="D109" i="16"/>
  <c r="E109" i="16"/>
  <c r="F109" i="16"/>
  <c r="G109" i="16"/>
  <c r="H109" i="16"/>
  <c r="I109" i="16"/>
  <c r="J109" i="16"/>
  <c r="A110" i="16"/>
  <c r="B110" i="16"/>
  <c r="C110" i="16"/>
  <c r="D110" i="16"/>
  <c r="E110" i="16"/>
  <c r="F110" i="16"/>
  <c r="G110" i="16"/>
  <c r="H110" i="16"/>
  <c r="I110" i="16"/>
  <c r="J110" i="16"/>
  <c r="A111" i="16"/>
  <c r="B111" i="16"/>
  <c r="C111" i="16"/>
  <c r="D111" i="16"/>
  <c r="E111" i="16"/>
  <c r="F111" i="16"/>
  <c r="G111" i="16"/>
  <c r="H111" i="16"/>
  <c r="I111" i="16"/>
  <c r="J111" i="16"/>
  <c r="A112" i="16"/>
  <c r="B112" i="16"/>
  <c r="C112" i="16"/>
  <c r="D112" i="16"/>
  <c r="E112" i="16"/>
  <c r="F112" i="16"/>
  <c r="G112" i="16"/>
  <c r="H112" i="16"/>
  <c r="I112" i="16"/>
  <c r="J112" i="16"/>
  <c r="A113" i="16"/>
  <c r="B113" i="16"/>
  <c r="C113" i="16"/>
  <c r="D113" i="16"/>
  <c r="E113" i="16"/>
  <c r="F113" i="16"/>
  <c r="G113" i="16"/>
  <c r="H113" i="16"/>
  <c r="I113" i="16"/>
  <c r="J113" i="16"/>
  <c r="A114" i="16"/>
  <c r="B114" i="16"/>
  <c r="C114" i="16"/>
  <c r="D114" i="16"/>
  <c r="E114" i="16"/>
  <c r="F114" i="16"/>
  <c r="G114" i="16"/>
  <c r="H114" i="16"/>
  <c r="I114" i="16"/>
  <c r="J114" i="16"/>
  <c r="A115" i="16"/>
  <c r="B115" i="16"/>
  <c r="C115" i="16"/>
  <c r="D115" i="16"/>
  <c r="E115" i="16"/>
  <c r="F115" i="16"/>
  <c r="G115" i="16"/>
  <c r="H115" i="16"/>
  <c r="I115" i="16"/>
  <c r="J115" i="16"/>
  <c r="A116" i="16"/>
  <c r="B116" i="16"/>
  <c r="C116" i="16"/>
  <c r="D116" i="16"/>
  <c r="E116" i="16"/>
  <c r="F116" i="16"/>
  <c r="G116" i="16"/>
  <c r="H116" i="16"/>
  <c r="I116" i="16"/>
  <c r="J116" i="16"/>
  <c r="A117" i="16"/>
  <c r="B117" i="16"/>
  <c r="C117" i="16"/>
  <c r="D117" i="16"/>
  <c r="E117" i="16"/>
  <c r="F117" i="16"/>
  <c r="G117" i="16"/>
  <c r="H117" i="16"/>
  <c r="I117" i="16"/>
  <c r="J117" i="16"/>
  <c r="A118" i="16"/>
  <c r="B118" i="16"/>
  <c r="C118" i="16"/>
  <c r="D118" i="16"/>
  <c r="E118" i="16"/>
  <c r="F118" i="16"/>
  <c r="G118" i="16"/>
  <c r="H118" i="16"/>
  <c r="I118" i="16"/>
  <c r="J118" i="16"/>
  <c r="A119" i="16"/>
  <c r="B119" i="16"/>
  <c r="C119" i="16"/>
  <c r="D119" i="16"/>
  <c r="E119" i="16"/>
  <c r="F119" i="16"/>
  <c r="G119" i="16"/>
  <c r="H119" i="16"/>
  <c r="I119" i="16"/>
  <c r="J119" i="16"/>
  <c r="A120" i="16"/>
  <c r="B120" i="16"/>
  <c r="C120" i="16"/>
  <c r="D120" i="16"/>
  <c r="E120" i="16"/>
  <c r="F120" i="16"/>
  <c r="G120" i="16"/>
  <c r="H120" i="16"/>
  <c r="I120" i="16"/>
  <c r="J120" i="16"/>
  <c r="A121" i="16"/>
  <c r="B121" i="16"/>
  <c r="C121" i="16"/>
  <c r="D121" i="16"/>
  <c r="E121" i="16"/>
  <c r="F121" i="16"/>
  <c r="G121" i="16"/>
  <c r="H121" i="16"/>
  <c r="I121" i="16"/>
  <c r="J121" i="16"/>
  <c r="A122" i="16"/>
  <c r="B122" i="16"/>
  <c r="C122" i="16"/>
  <c r="D122" i="16"/>
  <c r="E122" i="16"/>
  <c r="F122" i="16"/>
  <c r="G122" i="16"/>
  <c r="H122" i="16"/>
  <c r="I122" i="16"/>
  <c r="J122" i="16"/>
  <c r="A123" i="16"/>
  <c r="B123" i="16"/>
  <c r="C123" i="16"/>
  <c r="D123" i="16"/>
  <c r="E123" i="16"/>
  <c r="F123" i="16"/>
  <c r="G123" i="16"/>
  <c r="H123" i="16"/>
  <c r="I123" i="16"/>
  <c r="J123" i="16"/>
  <c r="A124" i="16"/>
  <c r="B124" i="16"/>
  <c r="C124" i="16"/>
  <c r="D124" i="16"/>
  <c r="E124" i="16"/>
  <c r="F124" i="16"/>
  <c r="G124" i="16"/>
  <c r="H124" i="16"/>
  <c r="I124" i="16"/>
  <c r="J124" i="16"/>
  <c r="A125" i="16"/>
  <c r="B125" i="16"/>
  <c r="C125" i="16"/>
  <c r="D125" i="16"/>
  <c r="E125" i="16"/>
  <c r="F125" i="16"/>
  <c r="G125" i="16"/>
  <c r="H125" i="16"/>
  <c r="I125" i="16"/>
  <c r="J125" i="16"/>
  <c r="A126" i="16"/>
  <c r="B126" i="16"/>
  <c r="C126" i="16"/>
  <c r="D126" i="16"/>
  <c r="E126" i="16"/>
  <c r="F126" i="16"/>
  <c r="G126" i="16"/>
  <c r="H126" i="16"/>
  <c r="I126" i="16"/>
  <c r="J126" i="16"/>
  <c r="A127" i="16"/>
  <c r="B127" i="16"/>
  <c r="C127" i="16"/>
  <c r="D127" i="16"/>
  <c r="E127" i="16"/>
  <c r="F127" i="16"/>
  <c r="G127" i="16"/>
  <c r="H127" i="16"/>
  <c r="I127" i="16"/>
  <c r="J127" i="16"/>
  <c r="A128" i="16"/>
  <c r="B128" i="16"/>
  <c r="C128" i="16"/>
  <c r="D128" i="16"/>
  <c r="E128" i="16"/>
  <c r="F128" i="16"/>
  <c r="G128" i="16"/>
  <c r="H128" i="16"/>
  <c r="I128" i="16"/>
  <c r="J128" i="16"/>
  <c r="A129" i="16"/>
  <c r="B129" i="16"/>
  <c r="C129" i="16"/>
  <c r="D129" i="16"/>
  <c r="E129" i="16"/>
  <c r="F129" i="16"/>
  <c r="G129" i="16"/>
  <c r="H129" i="16"/>
  <c r="I129" i="16"/>
  <c r="J129" i="16"/>
  <c r="A130" i="16"/>
  <c r="B130" i="16"/>
  <c r="C130" i="16"/>
  <c r="D130" i="16"/>
  <c r="E130" i="16"/>
  <c r="F130" i="16"/>
  <c r="G130" i="16"/>
  <c r="H130" i="16"/>
  <c r="I130" i="16"/>
  <c r="J130" i="16"/>
  <c r="A131" i="16"/>
  <c r="B131" i="16"/>
  <c r="C131" i="16"/>
  <c r="D131" i="16"/>
  <c r="E131" i="16"/>
  <c r="F131" i="16"/>
  <c r="G131" i="16"/>
  <c r="H131" i="16"/>
  <c r="I131" i="16"/>
  <c r="J131" i="16"/>
  <c r="A132" i="16"/>
  <c r="B132" i="16"/>
  <c r="C132" i="16"/>
  <c r="D132" i="16"/>
  <c r="E132" i="16"/>
  <c r="F132" i="16"/>
  <c r="G132" i="16"/>
  <c r="H132" i="16"/>
  <c r="I132" i="16"/>
  <c r="J132" i="16"/>
  <c r="A133" i="16"/>
  <c r="B133" i="16"/>
  <c r="C133" i="16"/>
  <c r="D133" i="16"/>
  <c r="E133" i="16"/>
  <c r="F133" i="16"/>
  <c r="G133" i="16"/>
  <c r="H133" i="16"/>
  <c r="I133" i="16"/>
  <c r="J133" i="16"/>
  <c r="A134" i="16"/>
  <c r="B134" i="16"/>
  <c r="C134" i="16"/>
  <c r="D134" i="16"/>
  <c r="E134" i="16"/>
  <c r="F134" i="16"/>
  <c r="G134" i="16"/>
  <c r="H134" i="16"/>
  <c r="I134" i="16"/>
  <c r="J134" i="16"/>
  <c r="A135" i="16"/>
  <c r="B135" i="16"/>
  <c r="C135" i="16"/>
  <c r="D135" i="16"/>
  <c r="E135" i="16"/>
  <c r="F135" i="16"/>
  <c r="G135" i="16"/>
  <c r="H135" i="16"/>
  <c r="I135" i="16"/>
  <c r="J135" i="16"/>
  <c r="A136" i="16"/>
  <c r="B136" i="16"/>
  <c r="C136" i="16"/>
  <c r="D136" i="16"/>
  <c r="E136" i="16"/>
  <c r="F136" i="16"/>
  <c r="G136" i="16"/>
  <c r="H136" i="16"/>
  <c r="I136" i="16"/>
  <c r="J136" i="16"/>
  <c r="A137" i="16"/>
  <c r="B137" i="16"/>
  <c r="C137" i="16"/>
  <c r="D137" i="16"/>
  <c r="E137" i="16"/>
  <c r="F137" i="16"/>
  <c r="G137" i="16"/>
  <c r="H137" i="16"/>
  <c r="I137" i="16"/>
  <c r="J137" i="16"/>
  <c r="A138" i="16"/>
  <c r="B138" i="16"/>
  <c r="C138" i="16"/>
  <c r="D138" i="16"/>
  <c r="E138" i="16"/>
  <c r="F138" i="16"/>
  <c r="G138" i="16"/>
  <c r="H138" i="16"/>
  <c r="I138" i="16"/>
  <c r="J138" i="16"/>
  <c r="A139" i="16"/>
  <c r="B139" i="16"/>
  <c r="C139" i="16"/>
  <c r="D139" i="16"/>
  <c r="E139" i="16"/>
  <c r="F139" i="16"/>
  <c r="G139" i="16"/>
  <c r="H139" i="16"/>
  <c r="I139" i="16"/>
  <c r="J139" i="16"/>
  <c r="A140" i="16"/>
  <c r="B140" i="16"/>
  <c r="C140" i="16"/>
  <c r="D140" i="16"/>
  <c r="E140" i="16"/>
  <c r="F140" i="16"/>
  <c r="G140" i="16"/>
  <c r="H140" i="16"/>
  <c r="I140" i="16"/>
  <c r="J140" i="16"/>
  <c r="A141" i="16"/>
  <c r="B141" i="16"/>
  <c r="C141" i="16"/>
  <c r="D141" i="16"/>
  <c r="E141" i="16"/>
  <c r="F141" i="16"/>
  <c r="G141" i="16"/>
  <c r="H141" i="16"/>
  <c r="I141" i="16"/>
  <c r="J141" i="16"/>
  <c r="A142" i="16"/>
  <c r="B142" i="16"/>
  <c r="C142" i="16"/>
  <c r="D142" i="16"/>
  <c r="E142" i="16"/>
  <c r="F142" i="16"/>
  <c r="G142" i="16"/>
  <c r="H142" i="16"/>
  <c r="I142" i="16"/>
  <c r="J142" i="16"/>
  <c r="A143" i="16"/>
  <c r="B143" i="16"/>
  <c r="C143" i="16"/>
  <c r="D143" i="16"/>
  <c r="E143" i="16"/>
  <c r="F143" i="16"/>
  <c r="G143" i="16"/>
  <c r="H143" i="16"/>
  <c r="I143" i="16"/>
  <c r="J143" i="16"/>
  <c r="A144" i="16"/>
  <c r="B144" i="16"/>
  <c r="C144" i="16"/>
  <c r="D144" i="16"/>
  <c r="E144" i="16"/>
  <c r="F144" i="16"/>
  <c r="G144" i="16"/>
  <c r="H144" i="16"/>
  <c r="I144" i="16"/>
  <c r="J144" i="16"/>
  <c r="A145" i="16"/>
  <c r="B145" i="16"/>
  <c r="C145" i="16"/>
  <c r="D145" i="16"/>
  <c r="E145" i="16"/>
  <c r="F145" i="16"/>
  <c r="G145" i="16"/>
  <c r="H145" i="16"/>
  <c r="I145" i="16"/>
  <c r="J145" i="16"/>
  <c r="A146" i="16"/>
  <c r="B146" i="16"/>
  <c r="C146" i="16"/>
  <c r="D146" i="16"/>
  <c r="E146" i="16"/>
  <c r="F146" i="16"/>
  <c r="G146" i="16"/>
  <c r="H146" i="16"/>
  <c r="I146" i="16"/>
  <c r="J146" i="16"/>
  <c r="A147" i="16"/>
  <c r="B147" i="16"/>
  <c r="C147" i="16"/>
  <c r="D147" i="16"/>
  <c r="E147" i="16"/>
  <c r="F147" i="16"/>
  <c r="G147" i="16"/>
  <c r="H147" i="16"/>
  <c r="I147" i="16"/>
  <c r="J147" i="16"/>
  <c r="A148" i="16"/>
  <c r="B148" i="16"/>
  <c r="C148" i="16"/>
  <c r="D148" i="16"/>
  <c r="E148" i="16"/>
  <c r="F148" i="16"/>
  <c r="G148" i="16"/>
  <c r="H148" i="16"/>
  <c r="I148" i="16"/>
  <c r="J148" i="16"/>
  <c r="A149" i="16"/>
  <c r="B149" i="16"/>
  <c r="C149" i="16"/>
  <c r="D149" i="16"/>
  <c r="E149" i="16"/>
  <c r="F149" i="16"/>
  <c r="G149" i="16"/>
  <c r="H149" i="16"/>
  <c r="I149" i="16"/>
  <c r="J149" i="16"/>
  <c r="A150" i="16"/>
  <c r="B150" i="16"/>
  <c r="C150" i="16"/>
  <c r="D150" i="16"/>
  <c r="E150" i="16"/>
  <c r="F150" i="16"/>
  <c r="G150" i="16"/>
  <c r="H150" i="16"/>
  <c r="I150" i="16"/>
  <c r="J150" i="16"/>
  <c r="A151" i="16"/>
  <c r="B151" i="16"/>
  <c r="C151" i="16"/>
  <c r="D151" i="16"/>
  <c r="E151" i="16"/>
  <c r="F151" i="16"/>
  <c r="G151" i="16"/>
  <c r="H151" i="16"/>
  <c r="I151" i="16"/>
  <c r="J151" i="16"/>
  <c r="A152" i="16"/>
  <c r="B152" i="16"/>
  <c r="C152" i="16"/>
  <c r="D152" i="16"/>
  <c r="E152" i="16"/>
  <c r="F152" i="16"/>
  <c r="G152" i="16"/>
  <c r="H152" i="16"/>
  <c r="I152" i="16"/>
  <c r="J152" i="16"/>
  <c r="A153" i="16"/>
  <c r="B153" i="16"/>
  <c r="C153" i="16"/>
  <c r="D153" i="16"/>
  <c r="E153" i="16"/>
  <c r="F153" i="16"/>
  <c r="G153" i="16"/>
  <c r="H153" i="16"/>
  <c r="I153" i="16"/>
  <c r="J153" i="16"/>
  <c r="A154" i="16"/>
  <c r="B154" i="16"/>
  <c r="C154" i="16"/>
  <c r="D154" i="16"/>
  <c r="E154" i="16"/>
  <c r="F154" i="16"/>
  <c r="G154" i="16"/>
  <c r="H154" i="16"/>
  <c r="I154" i="16"/>
  <c r="J154" i="16"/>
  <c r="A155" i="16"/>
  <c r="B155" i="16"/>
  <c r="C155" i="16"/>
  <c r="D155" i="16"/>
  <c r="E155" i="16"/>
  <c r="F155" i="16"/>
  <c r="G155" i="16"/>
  <c r="H155" i="16"/>
  <c r="I155" i="16"/>
  <c r="J155" i="16"/>
  <c r="A156" i="16"/>
  <c r="B156" i="16"/>
  <c r="C156" i="16"/>
  <c r="D156" i="16"/>
  <c r="E156" i="16"/>
  <c r="F156" i="16"/>
  <c r="G156" i="16"/>
  <c r="H156" i="16"/>
  <c r="I156" i="16"/>
  <c r="J156" i="16"/>
  <c r="A157" i="16"/>
  <c r="B157" i="16"/>
  <c r="C157" i="16"/>
  <c r="D157" i="16"/>
  <c r="E157" i="16"/>
  <c r="F157" i="16"/>
  <c r="G157" i="16"/>
  <c r="H157" i="16"/>
  <c r="I157" i="16"/>
  <c r="J157" i="16"/>
  <c r="A158" i="16"/>
  <c r="B158" i="16"/>
  <c r="C158" i="16"/>
  <c r="D158" i="16"/>
  <c r="E158" i="16"/>
  <c r="F158" i="16"/>
  <c r="G158" i="16"/>
  <c r="H158" i="16"/>
  <c r="I158" i="16"/>
  <c r="J158" i="16"/>
  <c r="A159" i="16"/>
  <c r="B159" i="16"/>
  <c r="C159" i="16"/>
  <c r="D159" i="16"/>
  <c r="E159" i="16"/>
  <c r="F159" i="16"/>
  <c r="G159" i="16"/>
  <c r="H159" i="16"/>
  <c r="I159" i="16"/>
  <c r="J159" i="16"/>
  <c r="A160" i="16"/>
  <c r="B160" i="16"/>
  <c r="C160" i="16"/>
  <c r="D160" i="16"/>
  <c r="E160" i="16"/>
  <c r="F160" i="16"/>
  <c r="G160" i="16"/>
  <c r="H160" i="16"/>
  <c r="I160" i="16"/>
  <c r="J160" i="16"/>
  <c r="A161" i="16"/>
  <c r="B161" i="16"/>
  <c r="C161" i="16"/>
  <c r="D161" i="16"/>
  <c r="E161" i="16"/>
  <c r="F161" i="16"/>
  <c r="G161" i="16"/>
  <c r="H161" i="16"/>
  <c r="I161" i="16"/>
  <c r="J161" i="16"/>
  <c r="A162" i="16"/>
  <c r="B162" i="16"/>
  <c r="C162" i="16"/>
  <c r="D162" i="16"/>
  <c r="E162" i="16"/>
  <c r="F162" i="16"/>
  <c r="G162" i="16"/>
  <c r="H162" i="16"/>
  <c r="I162" i="16"/>
  <c r="J162" i="16"/>
  <c r="A163" i="16"/>
  <c r="B163" i="16"/>
  <c r="C163" i="16"/>
  <c r="D163" i="16"/>
  <c r="E163" i="16"/>
  <c r="F163" i="16"/>
  <c r="G163" i="16"/>
  <c r="H163" i="16"/>
  <c r="I163" i="16"/>
  <c r="J163" i="16"/>
  <c r="A164" i="16"/>
  <c r="B164" i="16"/>
  <c r="C164" i="16"/>
  <c r="D164" i="16"/>
  <c r="E164" i="16"/>
  <c r="F164" i="16"/>
  <c r="G164" i="16"/>
  <c r="H164" i="16"/>
  <c r="I164" i="16"/>
  <c r="J164" i="16"/>
  <c r="A165" i="16"/>
  <c r="B165" i="16"/>
  <c r="C165" i="16"/>
  <c r="D165" i="16"/>
  <c r="E165" i="16"/>
  <c r="F165" i="16"/>
  <c r="G165" i="16"/>
  <c r="H165" i="16"/>
  <c r="I165" i="16"/>
  <c r="J165" i="16"/>
  <c r="A166" i="16"/>
  <c r="B166" i="16"/>
  <c r="C166" i="16"/>
  <c r="D166" i="16"/>
  <c r="E166" i="16"/>
  <c r="F166" i="16"/>
  <c r="G166" i="16"/>
  <c r="H166" i="16"/>
  <c r="I166" i="16"/>
  <c r="J166" i="16"/>
  <c r="A167" i="16"/>
  <c r="B167" i="16"/>
  <c r="C167" i="16"/>
  <c r="D167" i="16"/>
  <c r="E167" i="16"/>
  <c r="F167" i="16"/>
  <c r="G167" i="16"/>
  <c r="H167" i="16"/>
  <c r="I167" i="16"/>
  <c r="J167" i="16"/>
  <c r="A168" i="16"/>
  <c r="B168" i="16"/>
  <c r="C168" i="16"/>
  <c r="D168" i="16"/>
  <c r="E168" i="16"/>
  <c r="F168" i="16"/>
  <c r="G168" i="16"/>
  <c r="H168" i="16"/>
  <c r="I168" i="16"/>
  <c r="J168" i="16"/>
  <c r="A169" i="16"/>
  <c r="B169" i="16"/>
  <c r="C169" i="16"/>
  <c r="D169" i="16"/>
  <c r="E169" i="16"/>
  <c r="F169" i="16"/>
  <c r="G169" i="16"/>
  <c r="H169" i="16"/>
  <c r="I169" i="16"/>
  <c r="J169" i="16"/>
  <c r="A170" i="16"/>
  <c r="B170" i="16"/>
  <c r="C170" i="16"/>
  <c r="D170" i="16"/>
  <c r="E170" i="16"/>
  <c r="F170" i="16"/>
  <c r="G170" i="16"/>
  <c r="H170" i="16"/>
  <c r="I170" i="16"/>
  <c r="J170" i="16"/>
  <c r="A171" i="16"/>
  <c r="B171" i="16"/>
  <c r="C171" i="16"/>
  <c r="D171" i="16"/>
  <c r="E171" i="16"/>
  <c r="F171" i="16"/>
  <c r="G171" i="16"/>
  <c r="H171" i="16"/>
  <c r="I171" i="16"/>
  <c r="J171" i="16"/>
  <c r="A172" i="16"/>
  <c r="B172" i="16"/>
  <c r="C172" i="16"/>
  <c r="D172" i="16"/>
  <c r="E172" i="16"/>
  <c r="F172" i="16"/>
  <c r="G172" i="16"/>
  <c r="H172" i="16"/>
  <c r="I172" i="16"/>
  <c r="J172" i="16"/>
  <c r="A173" i="16"/>
  <c r="B173" i="16"/>
  <c r="C173" i="16"/>
  <c r="D173" i="16"/>
  <c r="E173" i="16"/>
  <c r="F173" i="16"/>
  <c r="G173" i="16"/>
  <c r="H173" i="16"/>
  <c r="I173" i="16"/>
  <c r="J173" i="16"/>
  <c r="A174" i="16"/>
  <c r="B174" i="16"/>
  <c r="C174" i="16"/>
  <c r="D174" i="16"/>
  <c r="E174" i="16"/>
  <c r="F174" i="16"/>
  <c r="G174" i="16"/>
  <c r="H174" i="16"/>
  <c r="I174" i="16"/>
  <c r="J174" i="16"/>
  <c r="A175" i="16"/>
  <c r="B175" i="16"/>
  <c r="C175" i="16"/>
  <c r="D175" i="16"/>
  <c r="E175" i="16"/>
  <c r="F175" i="16"/>
  <c r="G175" i="16"/>
  <c r="H175" i="16"/>
  <c r="I175" i="16"/>
  <c r="J175" i="16"/>
  <c r="A176" i="16"/>
  <c r="B176" i="16"/>
  <c r="C176" i="16"/>
  <c r="D176" i="16"/>
  <c r="E176" i="16"/>
  <c r="F176" i="16"/>
  <c r="G176" i="16"/>
  <c r="H176" i="16"/>
  <c r="I176" i="16"/>
  <c r="J176" i="16"/>
  <c r="A177" i="16"/>
  <c r="B177" i="16"/>
  <c r="C177" i="16"/>
  <c r="D177" i="16"/>
  <c r="E177" i="16"/>
  <c r="F177" i="16"/>
  <c r="G177" i="16"/>
  <c r="H177" i="16"/>
  <c r="I177" i="16"/>
  <c r="J177" i="16"/>
  <c r="A178" i="16"/>
  <c r="B178" i="16"/>
  <c r="C178" i="16"/>
  <c r="D178" i="16"/>
  <c r="E178" i="16"/>
  <c r="F178" i="16"/>
  <c r="G178" i="16"/>
  <c r="H178" i="16"/>
  <c r="I178" i="16"/>
  <c r="J178" i="16"/>
  <c r="A179" i="16"/>
  <c r="B179" i="16"/>
  <c r="C179" i="16"/>
  <c r="D179" i="16"/>
  <c r="E179" i="16"/>
  <c r="F179" i="16"/>
  <c r="G179" i="16"/>
  <c r="H179" i="16"/>
  <c r="I179" i="16"/>
  <c r="J179" i="16"/>
  <c r="A180" i="16"/>
  <c r="B180" i="16"/>
  <c r="C180" i="16"/>
  <c r="D180" i="16"/>
  <c r="E180" i="16"/>
  <c r="F180" i="16"/>
  <c r="G180" i="16"/>
  <c r="H180" i="16"/>
  <c r="I180" i="16"/>
  <c r="J180" i="16"/>
  <c r="A181" i="16"/>
  <c r="B181" i="16"/>
  <c r="C181" i="16"/>
  <c r="D181" i="16"/>
  <c r="E181" i="16"/>
  <c r="F181" i="16"/>
  <c r="G181" i="16"/>
  <c r="H181" i="16"/>
  <c r="I181" i="16"/>
  <c r="J181" i="16"/>
  <c r="A182" i="16"/>
  <c r="B182" i="16"/>
  <c r="C182" i="16"/>
  <c r="D182" i="16"/>
  <c r="E182" i="16"/>
  <c r="F182" i="16"/>
  <c r="G182" i="16"/>
  <c r="H182" i="16"/>
  <c r="I182" i="16"/>
  <c r="J182" i="16"/>
  <c r="A183" i="16"/>
  <c r="B183" i="16"/>
  <c r="C183" i="16"/>
  <c r="D183" i="16"/>
  <c r="E183" i="16"/>
  <c r="F183" i="16"/>
  <c r="G183" i="16"/>
  <c r="H183" i="16"/>
  <c r="I183" i="16"/>
  <c r="J183" i="16"/>
  <c r="A184" i="16"/>
  <c r="B184" i="16"/>
  <c r="C184" i="16"/>
  <c r="D184" i="16"/>
  <c r="E184" i="16"/>
  <c r="F184" i="16"/>
  <c r="G184" i="16"/>
  <c r="H184" i="16"/>
  <c r="I184" i="16"/>
  <c r="J184" i="16"/>
  <c r="A185" i="16"/>
  <c r="B185" i="16"/>
  <c r="C185" i="16"/>
  <c r="D185" i="16"/>
  <c r="E185" i="16"/>
  <c r="F185" i="16"/>
  <c r="G185" i="16"/>
  <c r="H185" i="16"/>
  <c r="I185" i="16"/>
  <c r="J185" i="16"/>
  <c r="A186" i="16"/>
  <c r="B186" i="16"/>
  <c r="C186" i="16"/>
  <c r="D186" i="16"/>
  <c r="E186" i="16"/>
  <c r="F186" i="16"/>
  <c r="G186" i="16"/>
  <c r="H186" i="16"/>
  <c r="I186" i="16"/>
  <c r="J186" i="16"/>
  <c r="A187" i="16"/>
  <c r="B187" i="16"/>
  <c r="C187" i="16"/>
  <c r="D187" i="16"/>
  <c r="E187" i="16"/>
  <c r="F187" i="16"/>
  <c r="G187" i="16"/>
  <c r="H187" i="16"/>
  <c r="I187" i="16"/>
  <c r="J187" i="16"/>
  <c r="A188" i="16"/>
  <c r="B188" i="16"/>
  <c r="C188" i="16"/>
  <c r="D188" i="16"/>
  <c r="E188" i="16"/>
  <c r="F188" i="16"/>
  <c r="G188" i="16"/>
  <c r="H188" i="16"/>
  <c r="I188" i="16"/>
  <c r="J188" i="16"/>
  <c r="A189" i="16"/>
  <c r="B189" i="16"/>
  <c r="C189" i="16"/>
  <c r="D189" i="16"/>
  <c r="E189" i="16"/>
  <c r="F189" i="16"/>
  <c r="G189" i="16"/>
  <c r="H189" i="16"/>
  <c r="I189" i="16"/>
  <c r="J189" i="16"/>
  <c r="A190" i="16"/>
  <c r="B190" i="16"/>
  <c r="C190" i="16"/>
  <c r="D190" i="16"/>
  <c r="E190" i="16"/>
  <c r="F190" i="16"/>
  <c r="G190" i="16"/>
  <c r="H190" i="16"/>
  <c r="I190" i="16"/>
  <c r="J190" i="16"/>
  <c r="A191" i="16"/>
  <c r="B191" i="16"/>
  <c r="C191" i="16"/>
  <c r="D191" i="16"/>
  <c r="E191" i="16"/>
  <c r="F191" i="16"/>
  <c r="G191" i="16"/>
  <c r="H191" i="16"/>
  <c r="I191" i="16"/>
  <c r="J191" i="16"/>
  <c r="A192" i="16"/>
  <c r="B192" i="16"/>
  <c r="C192" i="16"/>
  <c r="D192" i="16"/>
  <c r="E192" i="16"/>
  <c r="F192" i="16"/>
  <c r="G192" i="16"/>
  <c r="H192" i="16"/>
  <c r="I192" i="16"/>
  <c r="J192" i="16"/>
  <c r="A193" i="16"/>
  <c r="B193" i="16"/>
  <c r="C193" i="16"/>
  <c r="D193" i="16"/>
  <c r="E193" i="16"/>
  <c r="F193" i="16"/>
  <c r="G193" i="16"/>
  <c r="H193" i="16"/>
  <c r="I193" i="16"/>
  <c r="J193" i="16"/>
  <c r="A194" i="16"/>
  <c r="B194" i="16"/>
  <c r="C194" i="16"/>
  <c r="D194" i="16"/>
  <c r="E194" i="16"/>
  <c r="F194" i="16"/>
  <c r="G194" i="16"/>
  <c r="H194" i="16"/>
  <c r="I194" i="16"/>
  <c r="J194" i="16"/>
  <c r="A195" i="16"/>
  <c r="B195" i="16"/>
  <c r="C195" i="16"/>
  <c r="D195" i="16"/>
  <c r="E195" i="16"/>
  <c r="F195" i="16"/>
  <c r="G195" i="16"/>
  <c r="H195" i="16"/>
  <c r="I195" i="16"/>
  <c r="J195" i="16"/>
  <c r="A196" i="16"/>
  <c r="B196" i="16"/>
  <c r="C196" i="16"/>
  <c r="D196" i="16"/>
  <c r="E196" i="16"/>
  <c r="F196" i="16"/>
  <c r="G196" i="16"/>
  <c r="H196" i="16"/>
  <c r="I196" i="16"/>
  <c r="J196" i="16"/>
  <c r="A197" i="16"/>
  <c r="B197" i="16"/>
  <c r="C197" i="16"/>
  <c r="D197" i="16"/>
  <c r="E197" i="16"/>
  <c r="F197" i="16"/>
  <c r="G197" i="16"/>
  <c r="H197" i="16"/>
  <c r="I197" i="16"/>
  <c r="J197" i="16"/>
  <c r="A198" i="16"/>
  <c r="B198" i="16"/>
  <c r="C198" i="16"/>
  <c r="D198" i="16"/>
  <c r="E198" i="16"/>
  <c r="F198" i="16"/>
  <c r="G198" i="16"/>
  <c r="H198" i="16"/>
  <c r="I198" i="16"/>
  <c r="J198" i="16"/>
  <c r="A199" i="16"/>
  <c r="B199" i="16"/>
  <c r="C199" i="16"/>
  <c r="D199" i="16"/>
  <c r="E199" i="16"/>
  <c r="F199" i="16"/>
  <c r="G199" i="16"/>
  <c r="H199" i="16"/>
  <c r="I199" i="16"/>
  <c r="J199" i="16"/>
  <c r="A200" i="16"/>
  <c r="B200" i="16"/>
  <c r="C200" i="16"/>
  <c r="D200" i="16"/>
  <c r="E200" i="16"/>
  <c r="F200" i="16"/>
  <c r="G200" i="16"/>
  <c r="H200" i="16"/>
  <c r="I200" i="16"/>
  <c r="J200" i="16"/>
  <c r="A201" i="16"/>
  <c r="B201" i="16"/>
  <c r="C201" i="16"/>
  <c r="D201" i="16"/>
  <c r="E201" i="16"/>
  <c r="F201" i="16"/>
  <c r="G201" i="16"/>
  <c r="H201" i="16"/>
  <c r="I201" i="16"/>
  <c r="J201" i="16"/>
  <c r="A202" i="16"/>
  <c r="B202" i="16"/>
  <c r="C202" i="16"/>
  <c r="D202" i="16"/>
  <c r="E202" i="16"/>
  <c r="F202" i="16"/>
  <c r="G202" i="16"/>
  <c r="H202" i="16"/>
  <c r="I202" i="16"/>
  <c r="J202" i="16"/>
  <c r="A203" i="16"/>
  <c r="B203" i="16"/>
  <c r="C203" i="16"/>
  <c r="D203" i="16"/>
  <c r="E203" i="16"/>
  <c r="F203" i="16"/>
  <c r="G203" i="16"/>
  <c r="H203" i="16"/>
  <c r="I203" i="16"/>
  <c r="J203" i="16"/>
  <c r="A204" i="16"/>
  <c r="B204" i="16"/>
  <c r="C204" i="16"/>
  <c r="D204" i="16"/>
  <c r="E204" i="16"/>
  <c r="F204" i="16"/>
  <c r="G204" i="16"/>
  <c r="H204" i="16"/>
  <c r="I204" i="16"/>
  <c r="J204" i="16"/>
  <c r="A205" i="16"/>
  <c r="B205" i="16"/>
  <c r="C205" i="16"/>
  <c r="D205" i="16"/>
  <c r="E205" i="16"/>
  <c r="F205" i="16"/>
  <c r="G205" i="16"/>
  <c r="H205" i="16"/>
  <c r="I205" i="16"/>
  <c r="J205" i="16"/>
  <c r="A206" i="16"/>
  <c r="B206" i="16"/>
  <c r="C206" i="16"/>
  <c r="D206" i="16"/>
  <c r="E206" i="16"/>
  <c r="F206" i="16"/>
  <c r="G206" i="16"/>
  <c r="H206" i="16"/>
  <c r="I206" i="16"/>
  <c r="J206" i="16"/>
  <c r="A207" i="16"/>
  <c r="B207" i="16"/>
  <c r="C207" i="16"/>
  <c r="D207" i="16"/>
  <c r="E207" i="16"/>
  <c r="F207" i="16"/>
  <c r="G207" i="16"/>
  <c r="H207" i="16"/>
  <c r="I207" i="16"/>
  <c r="J207" i="16"/>
  <c r="A208" i="16"/>
  <c r="B208" i="16"/>
  <c r="C208" i="16"/>
  <c r="D208" i="16"/>
  <c r="E208" i="16"/>
  <c r="F208" i="16"/>
  <c r="G208" i="16"/>
  <c r="H208" i="16"/>
  <c r="I208" i="16"/>
  <c r="J208" i="16"/>
  <c r="A209" i="16"/>
  <c r="B209" i="16"/>
  <c r="C209" i="16"/>
  <c r="D209" i="16"/>
  <c r="E209" i="16"/>
  <c r="F209" i="16"/>
  <c r="G209" i="16"/>
  <c r="H209" i="16"/>
  <c r="I209" i="16"/>
  <c r="J209" i="16"/>
  <c r="A210" i="16"/>
  <c r="B210" i="16"/>
  <c r="C210" i="16"/>
  <c r="D210" i="16"/>
  <c r="E210" i="16"/>
  <c r="F210" i="16"/>
  <c r="G210" i="16"/>
  <c r="H210" i="16"/>
  <c r="I210" i="16"/>
  <c r="J210" i="16"/>
  <c r="A211" i="16"/>
  <c r="B211" i="16"/>
  <c r="C211" i="16"/>
  <c r="D211" i="16"/>
  <c r="E211" i="16"/>
  <c r="F211" i="16"/>
  <c r="G211" i="16"/>
  <c r="H211" i="16"/>
  <c r="I211" i="16"/>
  <c r="J211" i="16"/>
  <c r="A212" i="16"/>
  <c r="B212" i="16"/>
  <c r="C212" i="16"/>
  <c r="D212" i="16"/>
  <c r="E212" i="16"/>
  <c r="F212" i="16"/>
  <c r="G212" i="16"/>
  <c r="H212" i="16"/>
  <c r="I212" i="16"/>
  <c r="J212" i="16"/>
  <c r="A213" i="16"/>
  <c r="B213" i="16"/>
  <c r="C213" i="16"/>
  <c r="D213" i="16"/>
  <c r="E213" i="16"/>
  <c r="F213" i="16"/>
  <c r="G213" i="16"/>
  <c r="H213" i="16"/>
  <c r="I213" i="16"/>
  <c r="J213" i="16"/>
  <c r="A214" i="16"/>
  <c r="B214" i="16"/>
  <c r="C214" i="16"/>
  <c r="D214" i="16"/>
  <c r="E214" i="16"/>
  <c r="F214" i="16"/>
  <c r="G214" i="16"/>
  <c r="H214" i="16"/>
  <c r="I214" i="16"/>
  <c r="J214" i="16"/>
  <c r="A215" i="16"/>
  <c r="B215" i="16"/>
  <c r="C215" i="16"/>
  <c r="D215" i="16"/>
  <c r="E215" i="16"/>
  <c r="F215" i="16"/>
  <c r="G215" i="16"/>
  <c r="H215" i="16"/>
  <c r="I215" i="16"/>
  <c r="J215" i="16"/>
  <c r="A216" i="16"/>
  <c r="B216" i="16"/>
  <c r="C216" i="16"/>
  <c r="D216" i="16"/>
  <c r="E216" i="16"/>
  <c r="F216" i="16"/>
  <c r="G216" i="16"/>
  <c r="H216" i="16"/>
  <c r="I216" i="16"/>
  <c r="J216" i="16"/>
  <c r="A217" i="16"/>
  <c r="B217" i="16"/>
  <c r="C217" i="16"/>
  <c r="D217" i="16"/>
  <c r="E217" i="16"/>
  <c r="F217" i="16"/>
  <c r="G217" i="16"/>
  <c r="H217" i="16"/>
  <c r="I217" i="16"/>
  <c r="J217" i="16"/>
  <c r="A218" i="16"/>
  <c r="B218" i="16"/>
  <c r="C218" i="16"/>
  <c r="D218" i="16"/>
  <c r="E218" i="16"/>
  <c r="F218" i="16"/>
  <c r="G218" i="16"/>
  <c r="H218" i="16"/>
  <c r="I218" i="16"/>
  <c r="J218" i="16"/>
  <c r="A219" i="16"/>
  <c r="B219" i="16"/>
  <c r="C219" i="16"/>
  <c r="D219" i="16"/>
  <c r="E219" i="16"/>
  <c r="F219" i="16"/>
  <c r="G219" i="16"/>
  <c r="H219" i="16"/>
  <c r="I219" i="16"/>
  <c r="J219" i="16"/>
  <c r="A220" i="16"/>
  <c r="B220" i="16"/>
  <c r="C220" i="16"/>
  <c r="D220" i="16"/>
  <c r="E220" i="16"/>
  <c r="F220" i="16"/>
  <c r="G220" i="16"/>
  <c r="H220" i="16"/>
  <c r="I220" i="16"/>
  <c r="J220" i="16"/>
  <c r="A221" i="16"/>
  <c r="B221" i="16"/>
  <c r="C221" i="16"/>
  <c r="D221" i="16"/>
  <c r="E221" i="16"/>
  <c r="F221" i="16"/>
  <c r="G221" i="16"/>
  <c r="H221" i="16"/>
  <c r="I221" i="16"/>
  <c r="J221" i="16"/>
  <c r="A222" i="16"/>
  <c r="B222" i="16"/>
  <c r="C222" i="16"/>
  <c r="D222" i="16"/>
  <c r="E222" i="16"/>
  <c r="F222" i="16"/>
  <c r="G222" i="16"/>
  <c r="H222" i="16"/>
  <c r="I222" i="16"/>
  <c r="J222" i="16"/>
  <c r="A223" i="16"/>
  <c r="B223" i="16"/>
  <c r="C223" i="16"/>
  <c r="D223" i="16"/>
  <c r="E223" i="16"/>
  <c r="F223" i="16"/>
  <c r="G223" i="16"/>
  <c r="H223" i="16"/>
  <c r="I223" i="16"/>
  <c r="J223" i="16"/>
  <c r="A224" i="16"/>
  <c r="B224" i="16"/>
  <c r="C224" i="16"/>
  <c r="D224" i="16"/>
  <c r="E224" i="16"/>
  <c r="F224" i="16"/>
  <c r="G224" i="16"/>
  <c r="H224" i="16"/>
  <c r="I224" i="16"/>
  <c r="J224" i="16"/>
  <c r="A225" i="16"/>
  <c r="B225" i="16"/>
  <c r="C225" i="16"/>
  <c r="D225" i="16"/>
  <c r="E225" i="16"/>
  <c r="F225" i="16"/>
  <c r="G225" i="16"/>
  <c r="H225" i="16"/>
  <c r="I225" i="16"/>
  <c r="J225" i="16"/>
  <c r="A226" i="16"/>
  <c r="B226" i="16"/>
  <c r="C226" i="16"/>
  <c r="D226" i="16"/>
  <c r="E226" i="16"/>
  <c r="F226" i="16"/>
  <c r="G226" i="16"/>
  <c r="H226" i="16"/>
  <c r="I226" i="16"/>
  <c r="J226" i="16"/>
  <c r="A227" i="16"/>
  <c r="B227" i="16"/>
  <c r="C227" i="16"/>
  <c r="D227" i="16"/>
  <c r="E227" i="16"/>
  <c r="F227" i="16"/>
  <c r="G227" i="16"/>
  <c r="H227" i="16"/>
  <c r="I227" i="16"/>
  <c r="J227" i="16"/>
  <c r="A228" i="16"/>
  <c r="B228" i="16"/>
  <c r="C228" i="16"/>
  <c r="D228" i="16"/>
  <c r="E228" i="16"/>
  <c r="F228" i="16"/>
  <c r="G228" i="16"/>
  <c r="H228" i="16"/>
  <c r="I228" i="16"/>
  <c r="J228" i="16"/>
  <c r="A229" i="16"/>
  <c r="B229" i="16"/>
  <c r="C229" i="16"/>
  <c r="D229" i="16"/>
  <c r="E229" i="16"/>
  <c r="F229" i="16"/>
  <c r="G229" i="16"/>
  <c r="H229" i="16"/>
  <c r="I229" i="16"/>
  <c r="J229" i="16"/>
  <c r="A230" i="16"/>
  <c r="B230" i="16"/>
  <c r="C230" i="16"/>
  <c r="D230" i="16"/>
  <c r="E230" i="16"/>
  <c r="F230" i="16"/>
  <c r="G230" i="16"/>
  <c r="H230" i="16"/>
  <c r="I230" i="16"/>
  <c r="J230" i="16"/>
  <c r="A231" i="16"/>
  <c r="B231" i="16"/>
  <c r="C231" i="16"/>
  <c r="D231" i="16"/>
  <c r="E231" i="16"/>
  <c r="F231" i="16"/>
  <c r="G231" i="16"/>
  <c r="H231" i="16"/>
  <c r="I231" i="16"/>
  <c r="J231" i="16"/>
  <c r="A232" i="16"/>
  <c r="B232" i="16"/>
  <c r="C232" i="16"/>
  <c r="D232" i="16"/>
  <c r="E232" i="16"/>
  <c r="F232" i="16"/>
  <c r="G232" i="16"/>
  <c r="H232" i="16"/>
  <c r="I232" i="16"/>
  <c r="J232" i="16"/>
  <c r="A233" i="16"/>
  <c r="B233" i="16"/>
  <c r="C233" i="16"/>
  <c r="D233" i="16"/>
  <c r="E233" i="16"/>
  <c r="F233" i="16"/>
  <c r="G233" i="16"/>
  <c r="H233" i="16"/>
  <c r="I233" i="16"/>
  <c r="J233" i="16"/>
  <c r="A234" i="16"/>
  <c r="B234" i="16"/>
  <c r="C234" i="16"/>
  <c r="D234" i="16"/>
  <c r="E234" i="16"/>
  <c r="F234" i="16"/>
  <c r="G234" i="16"/>
  <c r="H234" i="16"/>
  <c r="I234" i="16"/>
  <c r="J234" i="16"/>
  <c r="A235" i="16"/>
  <c r="B235" i="16"/>
  <c r="C235" i="16"/>
  <c r="D235" i="16"/>
  <c r="E235" i="16"/>
  <c r="F235" i="16"/>
  <c r="G235" i="16"/>
  <c r="H235" i="16"/>
  <c r="I235" i="16"/>
  <c r="J235" i="16"/>
  <c r="A236" i="16"/>
  <c r="B236" i="16"/>
  <c r="C236" i="16"/>
  <c r="D236" i="16"/>
  <c r="E236" i="16"/>
  <c r="F236" i="16"/>
  <c r="G236" i="16"/>
  <c r="H236" i="16"/>
  <c r="I236" i="16"/>
  <c r="J236" i="16"/>
  <c r="A237" i="16"/>
  <c r="B237" i="16"/>
  <c r="C237" i="16"/>
  <c r="D237" i="16"/>
  <c r="E237" i="16"/>
  <c r="F237" i="16"/>
  <c r="G237" i="16"/>
  <c r="H237" i="16"/>
  <c r="I237" i="16"/>
  <c r="J237" i="16"/>
  <c r="A238" i="16"/>
  <c r="B238" i="16"/>
  <c r="C238" i="16"/>
  <c r="D238" i="16"/>
  <c r="E238" i="16"/>
  <c r="F238" i="16"/>
  <c r="G238" i="16"/>
  <c r="H238" i="16"/>
  <c r="I238" i="16"/>
  <c r="J238" i="16"/>
  <c r="A239" i="16"/>
  <c r="B239" i="16"/>
  <c r="C239" i="16"/>
  <c r="D239" i="16"/>
  <c r="E239" i="16"/>
  <c r="F239" i="16"/>
  <c r="G239" i="16"/>
  <c r="H239" i="16"/>
  <c r="I239" i="16"/>
  <c r="J239" i="16"/>
  <c r="A240" i="16"/>
  <c r="B240" i="16"/>
  <c r="C240" i="16"/>
  <c r="D240" i="16"/>
  <c r="E240" i="16"/>
  <c r="F240" i="16"/>
  <c r="G240" i="16"/>
  <c r="H240" i="16"/>
  <c r="I240" i="16"/>
  <c r="J240" i="16"/>
  <c r="A241" i="16"/>
  <c r="B241" i="16"/>
  <c r="C241" i="16"/>
  <c r="D241" i="16"/>
  <c r="E241" i="16"/>
  <c r="F241" i="16"/>
  <c r="G241" i="16"/>
  <c r="H241" i="16"/>
  <c r="I241" i="16"/>
  <c r="J241" i="16"/>
  <c r="A242" i="16"/>
  <c r="B242" i="16"/>
  <c r="C242" i="16"/>
  <c r="D242" i="16"/>
  <c r="E242" i="16"/>
  <c r="F242" i="16"/>
  <c r="G242" i="16"/>
  <c r="H242" i="16"/>
  <c r="I242" i="16"/>
  <c r="J242" i="16"/>
  <c r="A243" i="16"/>
  <c r="B243" i="16"/>
  <c r="C243" i="16"/>
  <c r="D243" i="16"/>
  <c r="E243" i="16"/>
  <c r="F243" i="16"/>
  <c r="G243" i="16"/>
  <c r="H243" i="16"/>
  <c r="I243" i="16"/>
  <c r="J243" i="16"/>
  <c r="A244" i="16"/>
  <c r="B244" i="16"/>
  <c r="C244" i="16"/>
  <c r="D244" i="16"/>
  <c r="E244" i="16"/>
  <c r="F244" i="16"/>
  <c r="G244" i="16"/>
  <c r="H244" i="16"/>
  <c r="I244" i="16"/>
  <c r="J244" i="16"/>
  <c r="A245" i="16"/>
  <c r="B245" i="16"/>
  <c r="C245" i="16"/>
  <c r="D245" i="16"/>
  <c r="E245" i="16"/>
  <c r="F245" i="16"/>
  <c r="G245" i="16"/>
  <c r="H245" i="16"/>
  <c r="I245" i="16"/>
  <c r="J245" i="16"/>
  <c r="A246" i="16"/>
  <c r="B246" i="16"/>
  <c r="C246" i="16"/>
  <c r="D246" i="16"/>
  <c r="E246" i="16"/>
  <c r="F246" i="16"/>
  <c r="G246" i="16"/>
  <c r="H246" i="16"/>
  <c r="I246" i="16"/>
  <c r="J246" i="16"/>
  <c r="A247" i="16"/>
  <c r="B247" i="16"/>
  <c r="C247" i="16"/>
  <c r="D247" i="16"/>
  <c r="E247" i="16"/>
  <c r="F247" i="16"/>
  <c r="G247" i="16"/>
  <c r="H247" i="16"/>
  <c r="I247" i="16"/>
  <c r="J247" i="16"/>
  <c r="A248" i="16"/>
  <c r="B248" i="16"/>
  <c r="C248" i="16"/>
  <c r="D248" i="16"/>
  <c r="E248" i="16"/>
  <c r="F248" i="16"/>
  <c r="G248" i="16"/>
  <c r="H248" i="16"/>
  <c r="I248" i="16"/>
  <c r="J248" i="16"/>
  <c r="A249" i="16"/>
  <c r="B249" i="16"/>
  <c r="C249" i="16"/>
  <c r="D249" i="16"/>
  <c r="E249" i="16"/>
  <c r="F249" i="16"/>
  <c r="G249" i="16"/>
  <c r="H249" i="16"/>
  <c r="I249" i="16"/>
  <c r="J249" i="16"/>
  <c r="A250" i="16"/>
  <c r="B250" i="16"/>
  <c r="C250" i="16"/>
  <c r="D250" i="16"/>
  <c r="E250" i="16"/>
  <c r="F250" i="16"/>
  <c r="G250" i="16"/>
  <c r="H250" i="16"/>
  <c r="I250" i="16"/>
  <c r="J250" i="16"/>
  <c r="A251" i="16"/>
  <c r="B251" i="16"/>
  <c r="C251" i="16"/>
  <c r="D251" i="16"/>
  <c r="E251" i="16"/>
  <c r="F251" i="16"/>
  <c r="G251" i="16"/>
  <c r="H251" i="16"/>
  <c r="I251" i="16"/>
  <c r="J251" i="16"/>
  <c r="A252" i="16"/>
  <c r="B252" i="16"/>
  <c r="C252" i="16"/>
  <c r="D252" i="16"/>
  <c r="E252" i="16"/>
  <c r="F252" i="16"/>
  <c r="G252" i="16"/>
  <c r="H252" i="16"/>
  <c r="I252" i="16"/>
  <c r="J252" i="16"/>
  <c r="A253" i="16"/>
  <c r="B253" i="16"/>
  <c r="C253" i="16"/>
  <c r="D253" i="16"/>
  <c r="E253" i="16"/>
  <c r="F253" i="16"/>
  <c r="G253" i="16"/>
  <c r="H253" i="16"/>
  <c r="I253" i="16"/>
  <c r="J253" i="16"/>
  <c r="A254" i="16"/>
  <c r="B254" i="16"/>
  <c r="C254" i="16"/>
  <c r="D254" i="16"/>
  <c r="E254" i="16"/>
  <c r="F254" i="16"/>
  <c r="G254" i="16"/>
  <c r="H254" i="16"/>
  <c r="I254" i="16"/>
  <c r="J254" i="16"/>
  <c r="A255" i="16"/>
  <c r="B255" i="16"/>
  <c r="C255" i="16"/>
  <c r="D255" i="16"/>
  <c r="E255" i="16"/>
  <c r="F255" i="16"/>
  <c r="G255" i="16"/>
  <c r="H255" i="16"/>
  <c r="I255" i="16"/>
  <c r="J255" i="16"/>
  <c r="A256" i="16"/>
  <c r="B256" i="16"/>
  <c r="C256" i="16"/>
  <c r="D256" i="16"/>
  <c r="E256" i="16"/>
  <c r="F256" i="16"/>
  <c r="G256" i="16"/>
  <c r="H256" i="16"/>
  <c r="I256" i="16"/>
  <c r="J256" i="16"/>
  <c r="A257" i="16"/>
  <c r="B257" i="16"/>
  <c r="C257" i="16"/>
  <c r="D257" i="16"/>
  <c r="E257" i="16"/>
  <c r="F257" i="16"/>
  <c r="G257" i="16"/>
  <c r="H257" i="16"/>
  <c r="I257" i="16"/>
  <c r="J257" i="16"/>
  <c r="A258" i="16"/>
  <c r="B258" i="16"/>
  <c r="C258" i="16"/>
  <c r="D258" i="16"/>
  <c r="E258" i="16"/>
  <c r="F258" i="16"/>
  <c r="G258" i="16"/>
  <c r="H258" i="16"/>
  <c r="I258" i="16"/>
  <c r="J258" i="16"/>
  <c r="A259" i="16"/>
  <c r="B259" i="16"/>
  <c r="C259" i="16"/>
  <c r="D259" i="16"/>
  <c r="E259" i="16"/>
  <c r="F259" i="16"/>
  <c r="G259" i="16"/>
  <c r="H259" i="16"/>
  <c r="I259" i="16"/>
  <c r="J259" i="16"/>
  <c r="A260" i="16"/>
  <c r="B260" i="16"/>
  <c r="C260" i="16"/>
  <c r="D260" i="16"/>
  <c r="E260" i="16"/>
  <c r="F260" i="16"/>
  <c r="G260" i="16"/>
  <c r="H260" i="16"/>
  <c r="I260" i="16"/>
  <c r="J260" i="16"/>
  <c r="A261" i="16"/>
  <c r="B261" i="16"/>
  <c r="C261" i="16"/>
  <c r="D261" i="16"/>
  <c r="E261" i="16"/>
  <c r="F261" i="16"/>
  <c r="G261" i="16"/>
  <c r="H261" i="16"/>
  <c r="I261" i="16"/>
  <c r="J261" i="16"/>
  <c r="A262" i="16"/>
  <c r="B262" i="16"/>
  <c r="C262" i="16"/>
  <c r="D262" i="16"/>
  <c r="E262" i="16"/>
  <c r="F262" i="16"/>
  <c r="G262" i="16"/>
  <c r="H262" i="16"/>
  <c r="I262" i="16"/>
  <c r="J262" i="16"/>
  <c r="A263" i="16"/>
  <c r="B263" i="16"/>
  <c r="C263" i="16"/>
  <c r="D263" i="16"/>
  <c r="E263" i="16"/>
  <c r="F263" i="16"/>
  <c r="G263" i="16"/>
  <c r="H263" i="16"/>
  <c r="I263" i="16"/>
  <c r="J263" i="16"/>
  <c r="A264" i="16"/>
  <c r="B264" i="16"/>
  <c r="C264" i="16"/>
  <c r="D264" i="16"/>
  <c r="E264" i="16"/>
  <c r="F264" i="16"/>
  <c r="G264" i="16"/>
  <c r="H264" i="16"/>
  <c r="I264" i="16"/>
  <c r="J264" i="16"/>
  <c r="A265" i="16"/>
  <c r="B265" i="16"/>
  <c r="C265" i="16"/>
  <c r="D265" i="16"/>
  <c r="E265" i="16"/>
  <c r="F265" i="16"/>
  <c r="G265" i="16"/>
  <c r="H265" i="16"/>
  <c r="I265" i="16"/>
  <c r="J265" i="16"/>
  <c r="A266" i="16"/>
  <c r="B266" i="16"/>
  <c r="C266" i="16"/>
  <c r="D266" i="16"/>
  <c r="E266" i="16"/>
  <c r="F266" i="16"/>
  <c r="G266" i="16"/>
  <c r="H266" i="16"/>
  <c r="I266" i="16"/>
  <c r="J266" i="16"/>
  <c r="A267" i="16"/>
  <c r="B267" i="16"/>
  <c r="C267" i="16"/>
  <c r="D267" i="16"/>
  <c r="E267" i="16"/>
  <c r="F267" i="16"/>
  <c r="G267" i="16"/>
  <c r="H267" i="16"/>
  <c r="I267" i="16"/>
  <c r="J267" i="16"/>
  <c r="A268" i="16"/>
  <c r="B268" i="16"/>
  <c r="C268" i="16"/>
  <c r="D268" i="16"/>
  <c r="E268" i="16"/>
  <c r="F268" i="16"/>
  <c r="G268" i="16"/>
  <c r="H268" i="16"/>
  <c r="I268" i="16"/>
  <c r="J268" i="16"/>
  <c r="A269" i="16"/>
  <c r="B269" i="16"/>
  <c r="C269" i="16"/>
  <c r="D269" i="16"/>
  <c r="E269" i="16"/>
  <c r="F269" i="16"/>
  <c r="G269" i="16"/>
  <c r="H269" i="16"/>
  <c r="I269" i="16"/>
  <c r="J269" i="16"/>
  <c r="A270" i="16"/>
  <c r="B270" i="16"/>
  <c r="C270" i="16"/>
  <c r="D270" i="16"/>
  <c r="E270" i="16"/>
  <c r="F270" i="16"/>
  <c r="G270" i="16"/>
  <c r="H270" i="16"/>
  <c r="I270" i="16"/>
  <c r="J270" i="16"/>
  <c r="A271" i="16"/>
  <c r="B271" i="16"/>
  <c r="C271" i="16"/>
  <c r="D271" i="16"/>
  <c r="E271" i="16"/>
  <c r="F271" i="16"/>
  <c r="G271" i="16"/>
  <c r="H271" i="16"/>
  <c r="I271" i="16"/>
  <c r="J271" i="16"/>
  <c r="A272" i="16"/>
  <c r="B272" i="16"/>
  <c r="C272" i="16"/>
  <c r="D272" i="16"/>
  <c r="E272" i="16"/>
  <c r="F272" i="16"/>
  <c r="G272" i="16"/>
  <c r="H272" i="16"/>
  <c r="I272" i="16"/>
  <c r="J272" i="16"/>
  <c r="A273" i="16"/>
  <c r="B273" i="16"/>
  <c r="C273" i="16"/>
  <c r="D273" i="16"/>
  <c r="E273" i="16"/>
  <c r="F273" i="16"/>
  <c r="G273" i="16"/>
  <c r="H273" i="16"/>
  <c r="I273" i="16"/>
  <c r="J273" i="16"/>
  <c r="A274" i="16"/>
  <c r="B274" i="16"/>
  <c r="C274" i="16"/>
  <c r="D274" i="16"/>
  <c r="E274" i="16"/>
  <c r="F274" i="16"/>
  <c r="G274" i="16"/>
  <c r="H274" i="16"/>
  <c r="I274" i="16"/>
  <c r="J274" i="16"/>
  <c r="A275" i="16"/>
  <c r="B275" i="16"/>
  <c r="C275" i="16"/>
  <c r="D275" i="16"/>
  <c r="E275" i="16"/>
  <c r="F275" i="16"/>
  <c r="G275" i="16"/>
  <c r="H275" i="16"/>
  <c r="I275" i="16"/>
  <c r="J275" i="16"/>
  <c r="A276" i="16"/>
  <c r="B276" i="16"/>
  <c r="C276" i="16"/>
  <c r="D276" i="16"/>
  <c r="E276" i="16"/>
  <c r="F276" i="16"/>
  <c r="G276" i="16"/>
  <c r="H276" i="16"/>
  <c r="I276" i="16"/>
  <c r="J276" i="16"/>
  <c r="A277" i="16"/>
  <c r="B277" i="16"/>
  <c r="C277" i="16"/>
  <c r="D277" i="16"/>
  <c r="E277" i="16"/>
  <c r="F277" i="16"/>
  <c r="G277" i="16"/>
  <c r="H277" i="16"/>
  <c r="I277" i="16"/>
  <c r="J277" i="16"/>
  <c r="A278" i="16"/>
  <c r="B278" i="16"/>
  <c r="C278" i="16"/>
  <c r="D278" i="16"/>
  <c r="E278" i="16"/>
  <c r="F278" i="16"/>
  <c r="G278" i="16"/>
  <c r="H278" i="16"/>
  <c r="I278" i="16"/>
  <c r="J278" i="16"/>
  <c r="A279" i="16"/>
  <c r="B279" i="16"/>
  <c r="C279" i="16"/>
  <c r="D279" i="16"/>
  <c r="E279" i="16"/>
  <c r="F279" i="16"/>
  <c r="G279" i="16"/>
  <c r="H279" i="16"/>
  <c r="I279" i="16"/>
  <c r="J279" i="16"/>
  <c r="A280" i="16"/>
  <c r="B280" i="16"/>
  <c r="C280" i="16"/>
  <c r="D280" i="16"/>
  <c r="E280" i="16"/>
  <c r="F280" i="16"/>
  <c r="G280" i="16"/>
  <c r="H280" i="16"/>
  <c r="I280" i="16"/>
  <c r="J280" i="16"/>
  <c r="A281" i="16"/>
  <c r="B281" i="16"/>
  <c r="C281" i="16"/>
  <c r="D281" i="16"/>
  <c r="E281" i="16"/>
  <c r="F281" i="16"/>
  <c r="G281" i="16"/>
  <c r="H281" i="16"/>
  <c r="I281" i="16"/>
  <c r="J281" i="16"/>
  <c r="A282" i="16"/>
  <c r="B282" i="16"/>
  <c r="C282" i="16"/>
  <c r="D282" i="16"/>
  <c r="E282" i="16"/>
  <c r="F282" i="16"/>
  <c r="G282" i="16"/>
  <c r="H282" i="16"/>
  <c r="I282" i="16"/>
  <c r="J282" i="16"/>
  <c r="A283" i="16"/>
  <c r="B283" i="16"/>
  <c r="C283" i="16"/>
  <c r="D283" i="16"/>
  <c r="E283" i="16"/>
  <c r="F283" i="16"/>
  <c r="G283" i="16"/>
  <c r="H283" i="16"/>
  <c r="I283" i="16"/>
  <c r="J283" i="16"/>
  <c r="A284" i="16"/>
  <c r="B284" i="16"/>
  <c r="C284" i="16"/>
  <c r="D284" i="16"/>
  <c r="E284" i="16"/>
  <c r="F284" i="16"/>
  <c r="G284" i="16"/>
  <c r="H284" i="16"/>
  <c r="I284" i="16"/>
  <c r="J284" i="16"/>
  <c r="A285" i="16"/>
  <c r="B285" i="16"/>
  <c r="C285" i="16"/>
  <c r="D285" i="16"/>
  <c r="E285" i="16"/>
  <c r="F285" i="16"/>
  <c r="G285" i="16"/>
  <c r="H285" i="16"/>
  <c r="I285" i="16"/>
  <c r="J285" i="16"/>
  <c r="A286" i="16"/>
  <c r="B286" i="16"/>
  <c r="C286" i="16"/>
  <c r="D286" i="16"/>
  <c r="E286" i="16"/>
  <c r="F286" i="16"/>
  <c r="G286" i="16"/>
  <c r="H286" i="16"/>
  <c r="I286" i="16"/>
  <c r="J286" i="16"/>
  <c r="A287" i="16"/>
  <c r="B287" i="16"/>
  <c r="C287" i="16"/>
  <c r="D287" i="16"/>
  <c r="E287" i="16"/>
  <c r="F287" i="16"/>
  <c r="G287" i="16"/>
  <c r="H287" i="16"/>
  <c r="I287" i="16"/>
  <c r="J287" i="16"/>
  <c r="A288" i="16"/>
  <c r="B288" i="16"/>
  <c r="C288" i="16"/>
  <c r="D288" i="16"/>
  <c r="E288" i="16"/>
  <c r="F288" i="16"/>
  <c r="G288" i="16"/>
  <c r="H288" i="16"/>
  <c r="I288" i="16"/>
  <c r="J288" i="16"/>
  <c r="A289" i="16"/>
  <c r="B289" i="16"/>
  <c r="C289" i="16"/>
  <c r="D289" i="16"/>
  <c r="E289" i="16"/>
  <c r="F289" i="16"/>
  <c r="G289" i="16"/>
  <c r="H289" i="16"/>
  <c r="I289" i="16"/>
  <c r="J289" i="16"/>
  <c r="A290" i="16"/>
  <c r="B290" i="16"/>
  <c r="C290" i="16"/>
  <c r="D290" i="16"/>
  <c r="E290" i="16"/>
  <c r="F290" i="16"/>
  <c r="G290" i="16"/>
  <c r="H290" i="16"/>
  <c r="I290" i="16"/>
  <c r="J290" i="16"/>
  <c r="A291" i="16"/>
  <c r="B291" i="16"/>
  <c r="C291" i="16"/>
  <c r="D291" i="16"/>
  <c r="E291" i="16"/>
  <c r="F291" i="16"/>
  <c r="G291" i="16"/>
  <c r="H291" i="16"/>
  <c r="I291" i="16"/>
  <c r="J291" i="16"/>
  <c r="A292" i="16"/>
  <c r="B292" i="16"/>
  <c r="C292" i="16"/>
  <c r="D292" i="16"/>
  <c r="E292" i="16"/>
  <c r="F292" i="16"/>
  <c r="G292" i="16"/>
  <c r="H292" i="16"/>
  <c r="I292" i="16"/>
  <c r="J292" i="16"/>
  <c r="A293" i="16"/>
  <c r="B293" i="16"/>
  <c r="C293" i="16"/>
  <c r="D293" i="16"/>
  <c r="E293" i="16"/>
  <c r="F293" i="16"/>
  <c r="G293" i="16"/>
  <c r="H293" i="16"/>
  <c r="I293" i="16"/>
  <c r="J293" i="16"/>
  <c r="A294" i="16"/>
  <c r="B294" i="16"/>
  <c r="C294" i="16"/>
  <c r="D294" i="16"/>
  <c r="E294" i="16"/>
  <c r="F294" i="16"/>
  <c r="G294" i="16"/>
  <c r="H294" i="16"/>
  <c r="I294" i="16"/>
  <c r="J294" i="16"/>
  <c r="A295" i="16"/>
  <c r="B295" i="16"/>
  <c r="C295" i="16"/>
  <c r="D295" i="16"/>
  <c r="E295" i="16"/>
  <c r="F295" i="16"/>
  <c r="G295" i="16"/>
  <c r="H295" i="16"/>
  <c r="I295" i="16"/>
  <c r="J295" i="16"/>
  <c r="A296" i="16"/>
  <c r="B296" i="16"/>
  <c r="C296" i="16"/>
  <c r="D296" i="16"/>
  <c r="E296" i="16"/>
  <c r="F296" i="16"/>
  <c r="G296" i="16"/>
  <c r="H296" i="16"/>
  <c r="I296" i="16"/>
  <c r="J296" i="16"/>
  <c r="A297" i="16"/>
  <c r="B297" i="16"/>
  <c r="C297" i="16"/>
  <c r="D297" i="16"/>
  <c r="E297" i="16"/>
  <c r="F297" i="16"/>
  <c r="G297" i="16"/>
  <c r="H297" i="16"/>
  <c r="I297" i="16"/>
  <c r="J297" i="16"/>
  <c r="A298" i="16"/>
  <c r="B298" i="16"/>
  <c r="C298" i="16"/>
  <c r="D298" i="16"/>
  <c r="E298" i="16"/>
  <c r="F298" i="16"/>
  <c r="G298" i="16"/>
  <c r="H298" i="16"/>
  <c r="I298" i="16"/>
  <c r="J298" i="16"/>
  <c r="N294" i="1"/>
  <c r="O294" i="1"/>
  <c r="P294" i="1"/>
  <c r="Q294" i="1"/>
  <c r="R294" i="1"/>
  <c r="S294" i="1"/>
  <c r="T294" i="1"/>
  <c r="U294" i="1"/>
  <c r="V294" i="1"/>
  <c r="W294" i="1"/>
  <c r="X294" i="1"/>
  <c r="Y294" i="1"/>
  <c r="Z294" i="1"/>
  <c r="G294" i="3" s="1"/>
  <c r="AA294" i="1"/>
  <c r="H294" i="3" s="1"/>
  <c r="N233" i="1"/>
  <c r="O233" i="1"/>
  <c r="P233" i="1"/>
  <c r="Q233" i="1"/>
  <c r="R233" i="1"/>
  <c r="S233" i="1"/>
  <c r="T233" i="1"/>
  <c r="U233" i="1"/>
  <c r="V233" i="1"/>
  <c r="W233" i="1"/>
  <c r="X233" i="1"/>
  <c r="Y233" i="1"/>
  <c r="Z233" i="1"/>
  <c r="G233" i="3" s="1"/>
  <c r="AA233" i="1"/>
  <c r="H233" i="3" s="1"/>
  <c r="N234" i="1"/>
  <c r="O234" i="1"/>
  <c r="P234" i="1"/>
  <c r="Q234" i="1"/>
  <c r="R234" i="1"/>
  <c r="S234" i="1"/>
  <c r="T234" i="1"/>
  <c r="U234" i="1"/>
  <c r="V234" i="1"/>
  <c r="W234" i="1"/>
  <c r="X234" i="1"/>
  <c r="Y234" i="1"/>
  <c r="Z234" i="1"/>
  <c r="G234" i="3" s="1"/>
  <c r="AA234" i="1"/>
  <c r="H234" i="3" s="1"/>
  <c r="N235" i="1"/>
  <c r="O235" i="1"/>
  <c r="P235" i="1"/>
  <c r="Q235" i="1"/>
  <c r="R235" i="1"/>
  <c r="S235" i="1"/>
  <c r="T235" i="1"/>
  <c r="U235" i="1"/>
  <c r="V235" i="1"/>
  <c r="W235" i="1"/>
  <c r="X235" i="1"/>
  <c r="Y235" i="1"/>
  <c r="Z235" i="1"/>
  <c r="G235" i="3" s="1"/>
  <c r="AA235" i="1"/>
  <c r="H235" i="3" s="1"/>
  <c r="N236" i="1"/>
  <c r="O236" i="1"/>
  <c r="P236" i="1"/>
  <c r="Q236" i="1"/>
  <c r="R236" i="1"/>
  <c r="S236" i="1"/>
  <c r="T236" i="1"/>
  <c r="U236" i="1"/>
  <c r="V236" i="1"/>
  <c r="W236" i="1"/>
  <c r="X236" i="1"/>
  <c r="Y236" i="1"/>
  <c r="Z236" i="1"/>
  <c r="G236" i="3" s="1"/>
  <c r="AA236" i="1"/>
  <c r="H236" i="3" s="1"/>
  <c r="N237" i="1"/>
  <c r="O237" i="1"/>
  <c r="P237" i="1"/>
  <c r="Q237" i="1"/>
  <c r="R237" i="1"/>
  <c r="S237" i="1"/>
  <c r="T237" i="1"/>
  <c r="U237" i="1"/>
  <c r="V237" i="1"/>
  <c r="W237" i="1"/>
  <c r="X237" i="1"/>
  <c r="Y237" i="1"/>
  <c r="Z237" i="1"/>
  <c r="G237" i="3" s="1"/>
  <c r="AA237" i="1"/>
  <c r="H237" i="3" s="1"/>
  <c r="N238" i="1"/>
  <c r="O238" i="1"/>
  <c r="P238" i="1"/>
  <c r="Q238" i="1"/>
  <c r="R238" i="1"/>
  <c r="S238" i="1"/>
  <c r="T238" i="1"/>
  <c r="U238" i="1"/>
  <c r="V238" i="1"/>
  <c r="W238" i="1"/>
  <c r="X238" i="1"/>
  <c r="Y238" i="1"/>
  <c r="Z238" i="1"/>
  <c r="G238" i="3" s="1"/>
  <c r="AA238" i="1"/>
  <c r="H238" i="3" s="1"/>
  <c r="N239" i="1"/>
  <c r="O239" i="1"/>
  <c r="P239" i="1"/>
  <c r="Q239" i="1"/>
  <c r="R239" i="1"/>
  <c r="S239" i="1"/>
  <c r="T239" i="1"/>
  <c r="U239" i="1"/>
  <c r="V239" i="1"/>
  <c r="W239" i="1"/>
  <c r="X239" i="1"/>
  <c r="Y239" i="1"/>
  <c r="Z239" i="1"/>
  <c r="G239" i="3" s="1"/>
  <c r="AA239" i="1"/>
  <c r="H239" i="3" s="1"/>
  <c r="N240" i="1"/>
  <c r="O240" i="1"/>
  <c r="P240" i="1"/>
  <c r="Q240" i="1"/>
  <c r="R240" i="1"/>
  <c r="S240" i="1"/>
  <c r="T240" i="1"/>
  <c r="U240" i="1"/>
  <c r="V240" i="1"/>
  <c r="W240" i="1"/>
  <c r="X240" i="1"/>
  <c r="Y240" i="1"/>
  <c r="Z240" i="1"/>
  <c r="G240" i="3" s="1"/>
  <c r="AA240" i="1"/>
  <c r="H240" i="3" s="1"/>
  <c r="N241" i="1"/>
  <c r="O241" i="1"/>
  <c r="P241" i="1"/>
  <c r="Q241" i="1"/>
  <c r="R241" i="1"/>
  <c r="S241" i="1"/>
  <c r="T241" i="1"/>
  <c r="U241" i="1"/>
  <c r="V241" i="1"/>
  <c r="W241" i="1"/>
  <c r="X241" i="1"/>
  <c r="Y241" i="1"/>
  <c r="Z241" i="1"/>
  <c r="G241" i="3" s="1"/>
  <c r="AA241" i="1"/>
  <c r="H241" i="3" s="1"/>
  <c r="N242" i="1"/>
  <c r="O242" i="1"/>
  <c r="P242" i="1"/>
  <c r="Q242" i="1"/>
  <c r="R242" i="1"/>
  <c r="S242" i="1"/>
  <c r="T242" i="1"/>
  <c r="U242" i="1"/>
  <c r="V242" i="1"/>
  <c r="W242" i="1"/>
  <c r="X242" i="1"/>
  <c r="Y242" i="1"/>
  <c r="Z242" i="1"/>
  <c r="G242" i="3" s="1"/>
  <c r="AA242" i="1"/>
  <c r="H242" i="3" s="1"/>
  <c r="N243" i="1"/>
  <c r="O243" i="1"/>
  <c r="P243" i="1"/>
  <c r="Q243" i="1"/>
  <c r="R243" i="1"/>
  <c r="S243" i="1"/>
  <c r="T243" i="1"/>
  <c r="U243" i="1"/>
  <c r="V243" i="1"/>
  <c r="W243" i="1"/>
  <c r="X243" i="1"/>
  <c r="Y243" i="1"/>
  <c r="Z243" i="1"/>
  <c r="G243" i="3" s="1"/>
  <c r="AA243" i="1"/>
  <c r="H243" i="3" s="1"/>
  <c r="N244" i="1"/>
  <c r="O244" i="1"/>
  <c r="P244" i="1"/>
  <c r="Q244" i="1"/>
  <c r="R244" i="1"/>
  <c r="S244" i="1"/>
  <c r="T244" i="1"/>
  <c r="U244" i="1"/>
  <c r="V244" i="1"/>
  <c r="W244" i="1"/>
  <c r="X244" i="1"/>
  <c r="Y244" i="1"/>
  <c r="Z244" i="1"/>
  <c r="G244" i="3" s="1"/>
  <c r="AA244" i="1"/>
  <c r="H244" i="3" s="1"/>
  <c r="N245" i="1"/>
  <c r="O245" i="1"/>
  <c r="P245" i="1"/>
  <c r="Q245" i="1"/>
  <c r="R245" i="1"/>
  <c r="S245" i="1"/>
  <c r="T245" i="1"/>
  <c r="U245" i="1"/>
  <c r="V245" i="1"/>
  <c r="W245" i="1"/>
  <c r="X245" i="1"/>
  <c r="Y245" i="1"/>
  <c r="Z245" i="1"/>
  <c r="G245" i="3" s="1"/>
  <c r="AA245" i="1"/>
  <c r="H245" i="3" s="1"/>
  <c r="N246" i="1"/>
  <c r="O246" i="1"/>
  <c r="P246" i="1"/>
  <c r="Q246" i="1"/>
  <c r="R246" i="1"/>
  <c r="S246" i="1"/>
  <c r="T246" i="1"/>
  <c r="U246" i="1"/>
  <c r="V246" i="1"/>
  <c r="W246" i="1"/>
  <c r="X246" i="1"/>
  <c r="Y246" i="1"/>
  <c r="Z246" i="1"/>
  <c r="G246" i="3" s="1"/>
  <c r="AA246" i="1"/>
  <c r="H246" i="3" s="1"/>
  <c r="N247" i="1"/>
  <c r="O247" i="1"/>
  <c r="P247" i="1"/>
  <c r="Q247" i="1"/>
  <c r="R247" i="1"/>
  <c r="S247" i="1"/>
  <c r="T247" i="1"/>
  <c r="U247" i="1"/>
  <c r="V247" i="1"/>
  <c r="W247" i="1"/>
  <c r="X247" i="1"/>
  <c r="Y247" i="1"/>
  <c r="Z247" i="1"/>
  <c r="G247" i="3" s="1"/>
  <c r="AA247" i="1"/>
  <c r="H247" i="3" s="1"/>
  <c r="N248" i="1"/>
  <c r="O248" i="1"/>
  <c r="P248" i="1"/>
  <c r="Q248" i="1"/>
  <c r="R248" i="1"/>
  <c r="S248" i="1"/>
  <c r="T248" i="1"/>
  <c r="U248" i="1"/>
  <c r="V248" i="1"/>
  <c r="W248" i="1"/>
  <c r="X248" i="1"/>
  <c r="Y248" i="1"/>
  <c r="Z248" i="1"/>
  <c r="G248" i="3" s="1"/>
  <c r="AA248" i="1"/>
  <c r="H248" i="3" s="1"/>
  <c r="N249" i="1"/>
  <c r="O249" i="1"/>
  <c r="P249" i="1"/>
  <c r="Q249" i="1"/>
  <c r="R249" i="1"/>
  <c r="S249" i="1"/>
  <c r="T249" i="1"/>
  <c r="U249" i="1"/>
  <c r="V249" i="1"/>
  <c r="W249" i="1"/>
  <c r="X249" i="1"/>
  <c r="Y249" i="1"/>
  <c r="Z249" i="1"/>
  <c r="G249" i="3" s="1"/>
  <c r="AA249" i="1"/>
  <c r="H249" i="3" s="1"/>
  <c r="N250" i="1"/>
  <c r="O250" i="1"/>
  <c r="P250" i="1"/>
  <c r="Q250" i="1"/>
  <c r="R250" i="1"/>
  <c r="S250" i="1"/>
  <c r="T250" i="1"/>
  <c r="U250" i="1"/>
  <c r="V250" i="1"/>
  <c r="W250" i="1"/>
  <c r="X250" i="1"/>
  <c r="Y250" i="1"/>
  <c r="Z250" i="1"/>
  <c r="G250" i="3" s="1"/>
  <c r="AA250" i="1"/>
  <c r="H250" i="3" s="1"/>
  <c r="N251" i="1"/>
  <c r="O251" i="1"/>
  <c r="P251" i="1"/>
  <c r="Q251" i="1"/>
  <c r="R251" i="1"/>
  <c r="S251" i="1"/>
  <c r="T251" i="1"/>
  <c r="U251" i="1"/>
  <c r="V251" i="1"/>
  <c r="W251" i="1"/>
  <c r="X251" i="1"/>
  <c r="Y251" i="1"/>
  <c r="Z251" i="1"/>
  <c r="G251" i="3" s="1"/>
  <c r="AA251" i="1"/>
  <c r="H251" i="3" s="1"/>
  <c r="N252" i="1"/>
  <c r="O252" i="1"/>
  <c r="P252" i="1"/>
  <c r="Q252" i="1"/>
  <c r="R252" i="1"/>
  <c r="S252" i="1"/>
  <c r="T252" i="1"/>
  <c r="U252" i="1"/>
  <c r="V252" i="1"/>
  <c r="W252" i="1"/>
  <c r="X252" i="1"/>
  <c r="Y252" i="1"/>
  <c r="Z252" i="1"/>
  <c r="G252" i="3" s="1"/>
  <c r="AA252" i="1"/>
  <c r="H252" i="3" s="1"/>
  <c r="N254" i="1"/>
  <c r="O254" i="1"/>
  <c r="P254" i="1"/>
  <c r="Q254" i="1"/>
  <c r="R254" i="1"/>
  <c r="S254" i="1"/>
  <c r="T254" i="1"/>
  <c r="U254" i="1"/>
  <c r="V254" i="1"/>
  <c r="W254" i="1"/>
  <c r="X254" i="1"/>
  <c r="Y254" i="1"/>
  <c r="Z254" i="1"/>
  <c r="G254" i="3" s="1"/>
  <c r="AA254" i="1"/>
  <c r="H254" i="3" s="1"/>
  <c r="N255" i="1"/>
  <c r="O255" i="1"/>
  <c r="P255" i="1"/>
  <c r="Q255" i="1"/>
  <c r="R255" i="1"/>
  <c r="S255" i="1"/>
  <c r="T255" i="1"/>
  <c r="U255" i="1"/>
  <c r="V255" i="1"/>
  <c r="W255" i="1"/>
  <c r="X255" i="1"/>
  <c r="Y255" i="1"/>
  <c r="Z255" i="1"/>
  <c r="G255" i="3" s="1"/>
  <c r="AA255" i="1"/>
  <c r="H255" i="3" s="1"/>
  <c r="N253" i="1"/>
  <c r="O253" i="1"/>
  <c r="P253" i="1"/>
  <c r="Q253" i="1"/>
  <c r="R253" i="1"/>
  <c r="S253" i="1"/>
  <c r="T253" i="1"/>
  <c r="U253" i="1"/>
  <c r="V253" i="1"/>
  <c r="W253" i="1"/>
  <c r="X253" i="1"/>
  <c r="Y253" i="1"/>
  <c r="Z253" i="1"/>
  <c r="G253" i="3" s="1"/>
  <c r="AA253" i="1"/>
  <c r="H253" i="3" s="1"/>
  <c r="N256" i="1"/>
  <c r="O256" i="1"/>
  <c r="P256" i="1"/>
  <c r="Q256" i="1"/>
  <c r="R256" i="1"/>
  <c r="S256" i="1"/>
  <c r="T256" i="1"/>
  <c r="U256" i="1"/>
  <c r="V256" i="1"/>
  <c r="W256" i="1"/>
  <c r="X256" i="1"/>
  <c r="Y256" i="1"/>
  <c r="Z256" i="1"/>
  <c r="G256" i="3" s="1"/>
  <c r="AA256" i="1"/>
  <c r="H256" i="3" s="1"/>
  <c r="N257" i="1"/>
  <c r="O257" i="1"/>
  <c r="P257" i="1"/>
  <c r="Q257" i="1"/>
  <c r="R257" i="1"/>
  <c r="S257" i="1"/>
  <c r="T257" i="1"/>
  <c r="U257" i="1"/>
  <c r="V257" i="1"/>
  <c r="W257" i="1"/>
  <c r="X257" i="1"/>
  <c r="Y257" i="1"/>
  <c r="Z257" i="1"/>
  <c r="G257" i="3" s="1"/>
  <c r="AA257" i="1"/>
  <c r="H257" i="3" s="1"/>
  <c r="N258" i="1"/>
  <c r="O258" i="1"/>
  <c r="P258" i="1"/>
  <c r="Q258" i="1"/>
  <c r="R258" i="1"/>
  <c r="S258" i="1"/>
  <c r="T258" i="1"/>
  <c r="U258" i="1"/>
  <c r="V258" i="1"/>
  <c r="W258" i="1"/>
  <c r="X258" i="1"/>
  <c r="Y258" i="1"/>
  <c r="Z258" i="1"/>
  <c r="G258" i="3" s="1"/>
  <c r="AA258" i="1"/>
  <c r="H258" i="3" s="1"/>
  <c r="N259" i="1"/>
  <c r="O259" i="1"/>
  <c r="P259" i="1"/>
  <c r="Q259" i="1"/>
  <c r="R259" i="1"/>
  <c r="S259" i="1"/>
  <c r="T259" i="1"/>
  <c r="U259" i="1"/>
  <c r="V259" i="1"/>
  <c r="W259" i="1"/>
  <c r="X259" i="1"/>
  <c r="Y259" i="1"/>
  <c r="Z259" i="1"/>
  <c r="G259" i="3" s="1"/>
  <c r="AA259" i="1"/>
  <c r="H259" i="3" s="1"/>
  <c r="N260" i="1"/>
  <c r="O260" i="1"/>
  <c r="P260" i="1"/>
  <c r="Q260" i="1"/>
  <c r="R260" i="1"/>
  <c r="S260" i="1"/>
  <c r="T260" i="1"/>
  <c r="U260" i="1"/>
  <c r="V260" i="1"/>
  <c r="W260" i="1"/>
  <c r="X260" i="1"/>
  <c r="Y260" i="1"/>
  <c r="Z260" i="1"/>
  <c r="G260" i="3" s="1"/>
  <c r="AA260" i="1"/>
  <c r="H260" i="3" s="1"/>
  <c r="N261" i="1"/>
  <c r="O261" i="1"/>
  <c r="P261" i="1"/>
  <c r="Q261" i="1"/>
  <c r="R261" i="1"/>
  <c r="S261" i="1"/>
  <c r="T261" i="1"/>
  <c r="U261" i="1"/>
  <c r="V261" i="1"/>
  <c r="W261" i="1"/>
  <c r="X261" i="1"/>
  <c r="Y261" i="1"/>
  <c r="Z261" i="1"/>
  <c r="G261" i="3" s="1"/>
  <c r="AA261" i="1"/>
  <c r="H261" i="3" s="1"/>
  <c r="N262" i="1"/>
  <c r="O262" i="1"/>
  <c r="P262" i="1"/>
  <c r="Q262" i="1"/>
  <c r="R262" i="1"/>
  <c r="S262" i="1"/>
  <c r="T262" i="1"/>
  <c r="U262" i="1"/>
  <c r="V262" i="1"/>
  <c r="W262" i="1"/>
  <c r="X262" i="1"/>
  <c r="Y262" i="1"/>
  <c r="Z262" i="1"/>
  <c r="G262" i="3" s="1"/>
  <c r="AA262" i="1"/>
  <c r="H262" i="3" s="1"/>
  <c r="N263" i="1"/>
  <c r="O263" i="1"/>
  <c r="P263" i="1"/>
  <c r="Q263" i="1"/>
  <c r="R263" i="1"/>
  <c r="S263" i="1"/>
  <c r="T263" i="1"/>
  <c r="U263" i="1"/>
  <c r="V263" i="1"/>
  <c r="W263" i="1"/>
  <c r="X263" i="1"/>
  <c r="Y263" i="1"/>
  <c r="Z263" i="1"/>
  <c r="G263" i="3" s="1"/>
  <c r="AA263" i="1"/>
  <c r="H263" i="3" s="1"/>
  <c r="N264" i="1"/>
  <c r="O264" i="1"/>
  <c r="P264" i="1"/>
  <c r="Q264" i="1"/>
  <c r="R264" i="1"/>
  <c r="S264" i="1"/>
  <c r="T264" i="1"/>
  <c r="U264" i="1"/>
  <c r="V264" i="1"/>
  <c r="W264" i="1"/>
  <c r="X264" i="1"/>
  <c r="Y264" i="1"/>
  <c r="Z264" i="1"/>
  <c r="G264" i="3" s="1"/>
  <c r="AA264" i="1"/>
  <c r="H264" i="3" s="1"/>
  <c r="N265" i="1"/>
  <c r="O265" i="1"/>
  <c r="P265" i="1"/>
  <c r="Q265" i="1"/>
  <c r="R265" i="1"/>
  <c r="S265" i="1"/>
  <c r="T265" i="1"/>
  <c r="U265" i="1"/>
  <c r="V265" i="1"/>
  <c r="W265" i="1"/>
  <c r="X265" i="1"/>
  <c r="Y265" i="1"/>
  <c r="Z265" i="1"/>
  <c r="G265" i="3" s="1"/>
  <c r="AA265" i="1"/>
  <c r="H265" i="3" s="1"/>
  <c r="N266" i="1"/>
  <c r="O266" i="1"/>
  <c r="P266" i="1"/>
  <c r="Q266" i="1"/>
  <c r="R266" i="1"/>
  <c r="S266" i="1"/>
  <c r="T266" i="1"/>
  <c r="U266" i="1"/>
  <c r="V266" i="1"/>
  <c r="W266" i="1"/>
  <c r="X266" i="1"/>
  <c r="Y266" i="1"/>
  <c r="Z266" i="1"/>
  <c r="G266" i="3" s="1"/>
  <c r="AA266" i="1"/>
  <c r="H266" i="3" s="1"/>
  <c r="N267" i="1"/>
  <c r="O267" i="1"/>
  <c r="P267" i="1"/>
  <c r="Q267" i="1"/>
  <c r="R267" i="1"/>
  <c r="S267" i="1"/>
  <c r="T267" i="1"/>
  <c r="U267" i="1"/>
  <c r="V267" i="1"/>
  <c r="W267" i="1"/>
  <c r="X267" i="1"/>
  <c r="Y267" i="1"/>
  <c r="Z267" i="1"/>
  <c r="G267" i="3" s="1"/>
  <c r="AA267" i="1"/>
  <c r="H267" i="3" s="1"/>
  <c r="N268" i="1"/>
  <c r="O268" i="1"/>
  <c r="P268" i="1"/>
  <c r="Q268" i="1"/>
  <c r="R268" i="1"/>
  <c r="S268" i="1"/>
  <c r="T268" i="1"/>
  <c r="U268" i="1"/>
  <c r="V268" i="1"/>
  <c r="W268" i="1"/>
  <c r="X268" i="1"/>
  <c r="Y268" i="1"/>
  <c r="Z268" i="1"/>
  <c r="G268" i="3" s="1"/>
  <c r="AA268" i="1"/>
  <c r="H268" i="3" s="1"/>
  <c r="N270" i="1"/>
  <c r="O270" i="1"/>
  <c r="P270" i="1"/>
  <c r="Q270" i="1"/>
  <c r="R270" i="1"/>
  <c r="S270" i="1"/>
  <c r="T270" i="1"/>
  <c r="U270" i="1"/>
  <c r="V270" i="1"/>
  <c r="W270" i="1"/>
  <c r="X270" i="1"/>
  <c r="Y270" i="1"/>
  <c r="Z270" i="1"/>
  <c r="G270" i="3" s="1"/>
  <c r="AA270" i="1"/>
  <c r="H270" i="3" s="1"/>
  <c r="N269" i="1"/>
  <c r="O269" i="1"/>
  <c r="P269" i="1"/>
  <c r="Q269" i="1"/>
  <c r="R269" i="1"/>
  <c r="S269" i="1"/>
  <c r="T269" i="1"/>
  <c r="U269" i="1"/>
  <c r="V269" i="1"/>
  <c r="W269" i="1"/>
  <c r="X269" i="1"/>
  <c r="Y269" i="1"/>
  <c r="Z269" i="1"/>
  <c r="G269" i="3" s="1"/>
  <c r="AA269" i="1"/>
  <c r="H269" i="3" s="1"/>
  <c r="N272" i="1"/>
  <c r="O272" i="1"/>
  <c r="P272" i="1"/>
  <c r="Q272" i="1"/>
  <c r="R272" i="1"/>
  <c r="S272" i="1"/>
  <c r="T272" i="1"/>
  <c r="U272" i="1"/>
  <c r="V272" i="1"/>
  <c r="W272" i="1"/>
  <c r="X272" i="1"/>
  <c r="Y272" i="1"/>
  <c r="Z272" i="1"/>
  <c r="G272" i="3" s="1"/>
  <c r="AA272" i="1"/>
  <c r="H272" i="3" s="1"/>
  <c r="N271" i="1"/>
  <c r="O271" i="1"/>
  <c r="P271" i="1"/>
  <c r="Q271" i="1"/>
  <c r="R271" i="1"/>
  <c r="S271" i="1"/>
  <c r="T271" i="1"/>
  <c r="U271" i="1"/>
  <c r="V271" i="1"/>
  <c r="W271" i="1"/>
  <c r="X271" i="1"/>
  <c r="Y271" i="1"/>
  <c r="Z271" i="1"/>
  <c r="G271" i="3" s="1"/>
  <c r="AA271" i="1"/>
  <c r="H271" i="3" s="1"/>
  <c r="N279" i="1"/>
  <c r="O279" i="1"/>
  <c r="P279" i="1"/>
  <c r="Q279" i="1"/>
  <c r="R279" i="1"/>
  <c r="S279" i="1"/>
  <c r="T279" i="1"/>
  <c r="U279" i="1"/>
  <c r="V279" i="1"/>
  <c r="W279" i="1"/>
  <c r="X279" i="1"/>
  <c r="Y279" i="1"/>
  <c r="Z279" i="1"/>
  <c r="G279" i="3" s="1"/>
  <c r="AA279" i="1"/>
  <c r="H279" i="3" s="1"/>
  <c r="N274" i="1"/>
  <c r="O274" i="1"/>
  <c r="P274" i="1"/>
  <c r="Q274" i="1"/>
  <c r="R274" i="1"/>
  <c r="S274" i="1"/>
  <c r="T274" i="1"/>
  <c r="U274" i="1"/>
  <c r="V274" i="1"/>
  <c r="W274" i="1"/>
  <c r="X274" i="1"/>
  <c r="Y274" i="1"/>
  <c r="Z274" i="1"/>
  <c r="G274" i="3" s="1"/>
  <c r="AA274" i="1"/>
  <c r="H274" i="3" s="1"/>
  <c r="N275" i="1"/>
  <c r="O275" i="1"/>
  <c r="P275" i="1"/>
  <c r="Q275" i="1"/>
  <c r="R275" i="1"/>
  <c r="S275" i="1"/>
  <c r="T275" i="1"/>
  <c r="U275" i="1"/>
  <c r="V275" i="1"/>
  <c r="W275" i="1"/>
  <c r="X275" i="1"/>
  <c r="Y275" i="1"/>
  <c r="Z275" i="1"/>
  <c r="G275" i="3" s="1"/>
  <c r="AA275" i="1"/>
  <c r="H275" i="3" s="1"/>
  <c r="N276" i="1"/>
  <c r="O276" i="1"/>
  <c r="P276" i="1"/>
  <c r="Q276" i="1"/>
  <c r="R276" i="1"/>
  <c r="S276" i="1"/>
  <c r="T276" i="1"/>
  <c r="U276" i="1"/>
  <c r="V276" i="1"/>
  <c r="W276" i="1"/>
  <c r="X276" i="1"/>
  <c r="Y276" i="1"/>
  <c r="Z276" i="1"/>
  <c r="G276" i="3" s="1"/>
  <c r="AA276" i="1"/>
  <c r="H276" i="3" s="1"/>
  <c r="N277" i="1"/>
  <c r="O277" i="1"/>
  <c r="P277" i="1"/>
  <c r="Q277" i="1"/>
  <c r="R277" i="1"/>
  <c r="S277" i="1"/>
  <c r="T277" i="1"/>
  <c r="U277" i="1"/>
  <c r="V277" i="1"/>
  <c r="W277" i="1"/>
  <c r="X277" i="1"/>
  <c r="Y277" i="1"/>
  <c r="Z277" i="1"/>
  <c r="G277" i="3" s="1"/>
  <c r="AA277" i="1"/>
  <c r="H277" i="3" s="1"/>
  <c r="N280" i="1"/>
  <c r="O280" i="1"/>
  <c r="P280" i="1"/>
  <c r="Q280" i="1"/>
  <c r="R280" i="1"/>
  <c r="S280" i="1"/>
  <c r="T280" i="1"/>
  <c r="U280" i="1"/>
  <c r="V280" i="1"/>
  <c r="W280" i="1"/>
  <c r="X280" i="1"/>
  <c r="Y280" i="1"/>
  <c r="Z280" i="1"/>
  <c r="G280" i="3" s="1"/>
  <c r="AA280" i="1"/>
  <c r="H280" i="3" s="1"/>
  <c r="N278" i="1"/>
  <c r="O278" i="1"/>
  <c r="P278" i="1"/>
  <c r="Q278" i="1"/>
  <c r="R278" i="1"/>
  <c r="S278" i="1"/>
  <c r="T278" i="1"/>
  <c r="U278" i="1"/>
  <c r="V278" i="1"/>
  <c r="W278" i="1"/>
  <c r="X278" i="1"/>
  <c r="Y278" i="1"/>
  <c r="Z278" i="1"/>
  <c r="G278" i="3" s="1"/>
  <c r="AA278" i="1"/>
  <c r="H278" i="3" s="1"/>
  <c r="N273" i="1"/>
  <c r="O273" i="1"/>
  <c r="P273" i="1"/>
  <c r="Q273" i="1"/>
  <c r="R273" i="1"/>
  <c r="S273" i="1"/>
  <c r="T273" i="1"/>
  <c r="U273" i="1"/>
  <c r="V273" i="1"/>
  <c r="W273" i="1"/>
  <c r="X273" i="1"/>
  <c r="Y273" i="1"/>
  <c r="Z273" i="1"/>
  <c r="G273" i="3" s="1"/>
  <c r="AA273" i="1"/>
  <c r="H273" i="3" s="1"/>
  <c r="N281" i="1"/>
  <c r="O281" i="1"/>
  <c r="P281" i="1"/>
  <c r="Q281" i="1"/>
  <c r="R281" i="1"/>
  <c r="S281" i="1"/>
  <c r="T281" i="1"/>
  <c r="U281" i="1"/>
  <c r="V281" i="1"/>
  <c r="W281" i="1"/>
  <c r="X281" i="1"/>
  <c r="Y281" i="1"/>
  <c r="Z281" i="1"/>
  <c r="G281" i="3" s="1"/>
  <c r="AA281" i="1"/>
  <c r="H281" i="3" s="1"/>
  <c r="N282" i="1"/>
  <c r="O282" i="1"/>
  <c r="P282" i="1"/>
  <c r="Q282" i="1"/>
  <c r="R282" i="1"/>
  <c r="S282" i="1"/>
  <c r="T282" i="1"/>
  <c r="U282" i="1"/>
  <c r="V282" i="1"/>
  <c r="W282" i="1"/>
  <c r="X282" i="1"/>
  <c r="Y282" i="1"/>
  <c r="Z282" i="1"/>
  <c r="G282" i="3" s="1"/>
  <c r="AA282" i="1"/>
  <c r="H282" i="3" s="1"/>
  <c r="N283" i="1"/>
  <c r="O283" i="1"/>
  <c r="P283" i="1"/>
  <c r="Q283" i="1"/>
  <c r="R283" i="1"/>
  <c r="S283" i="1"/>
  <c r="T283" i="1"/>
  <c r="U283" i="1"/>
  <c r="V283" i="1"/>
  <c r="W283" i="1"/>
  <c r="X283" i="1"/>
  <c r="Y283" i="1"/>
  <c r="Z283" i="1"/>
  <c r="G283" i="3" s="1"/>
  <c r="AA283" i="1"/>
  <c r="H283" i="3" s="1"/>
  <c r="N284" i="1"/>
  <c r="O284" i="1"/>
  <c r="P284" i="1"/>
  <c r="Q284" i="1"/>
  <c r="R284" i="1"/>
  <c r="S284" i="1"/>
  <c r="T284" i="1"/>
  <c r="U284" i="1"/>
  <c r="V284" i="1"/>
  <c r="W284" i="1"/>
  <c r="X284" i="1"/>
  <c r="Y284" i="1"/>
  <c r="Z284" i="1"/>
  <c r="G284" i="3" s="1"/>
  <c r="AA284" i="1"/>
  <c r="H284" i="3" s="1"/>
  <c r="N285" i="1"/>
  <c r="O285" i="1"/>
  <c r="P285" i="1"/>
  <c r="Q285" i="1"/>
  <c r="R285" i="1"/>
  <c r="S285" i="1"/>
  <c r="T285" i="1"/>
  <c r="U285" i="1"/>
  <c r="V285" i="1"/>
  <c r="W285" i="1"/>
  <c r="X285" i="1"/>
  <c r="Y285" i="1"/>
  <c r="Z285" i="1"/>
  <c r="G285" i="3" s="1"/>
  <c r="AA285" i="1"/>
  <c r="H285" i="3" s="1"/>
  <c r="N287" i="1"/>
  <c r="O287" i="1"/>
  <c r="P287" i="1"/>
  <c r="Q287" i="1"/>
  <c r="R287" i="1"/>
  <c r="S287" i="1"/>
  <c r="T287" i="1"/>
  <c r="U287" i="1"/>
  <c r="V287" i="1"/>
  <c r="W287" i="1"/>
  <c r="X287" i="1"/>
  <c r="Y287" i="1"/>
  <c r="Z287" i="1"/>
  <c r="G287" i="3" s="1"/>
  <c r="AA287" i="1"/>
  <c r="H287" i="3" s="1"/>
  <c r="N288" i="1"/>
  <c r="O288" i="1"/>
  <c r="P288" i="1"/>
  <c r="Q288" i="1"/>
  <c r="R288" i="1"/>
  <c r="S288" i="1"/>
  <c r="T288" i="1"/>
  <c r="U288" i="1"/>
  <c r="V288" i="1"/>
  <c r="W288" i="1"/>
  <c r="X288" i="1"/>
  <c r="Y288" i="1"/>
  <c r="Z288" i="1"/>
  <c r="G288" i="3" s="1"/>
  <c r="AA288" i="1"/>
  <c r="H288" i="3" s="1"/>
  <c r="N289" i="1"/>
  <c r="O289" i="1"/>
  <c r="P289" i="1"/>
  <c r="Q289" i="1"/>
  <c r="R289" i="1"/>
  <c r="S289" i="1"/>
  <c r="T289" i="1"/>
  <c r="U289" i="1"/>
  <c r="V289" i="1"/>
  <c r="W289" i="1"/>
  <c r="X289" i="1"/>
  <c r="Y289" i="1"/>
  <c r="Z289" i="1"/>
  <c r="G289" i="3" s="1"/>
  <c r="AA289" i="1"/>
  <c r="H289" i="3" s="1"/>
  <c r="N290" i="1"/>
  <c r="O290" i="1"/>
  <c r="P290" i="1"/>
  <c r="Q290" i="1"/>
  <c r="R290" i="1"/>
  <c r="S290" i="1"/>
  <c r="T290" i="1"/>
  <c r="U290" i="1"/>
  <c r="V290" i="1"/>
  <c r="W290" i="1"/>
  <c r="X290" i="1"/>
  <c r="Y290" i="1"/>
  <c r="Z290" i="1"/>
  <c r="G290" i="3" s="1"/>
  <c r="AA290" i="1"/>
  <c r="H290" i="3" s="1"/>
  <c r="N291" i="1"/>
  <c r="O291" i="1"/>
  <c r="P291" i="1"/>
  <c r="Q291" i="1"/>
  <c r="R291" i="1"/>
  <c r="S291" i="1"/>
  <c r="T291" i="1"/>
  <c r="U291" i="1"/>
  <c r="V291" i="1"/>
  <c r="W291" i="1"/>
  <c r="X291" i="1"/>
  <c r="Y291" i="1"/>
  <c r="Z291" i="1"/>
  <c r="G291" i="3" s="1"/>
  <c r="AA291" i="1"/>
  <c r="H291" i="3" s="1"/>
  <c r="N295" i="1"/>
  <c r="O295" i="1"/>
  <c r="P295" i="1"/>
  <c r="Q295" i="1"/>
  <c r="R295" i="1"/>
  <c r="S295" i="1"/>
  <c r="T295" i="1"/>
  <c r="U295" i="1"/>
  <c r="V295" i="1"/>
  <c r="W295" i="1"/>
  <c r="X295" i="1"/>
  <c r="Y295" i="1"/>
  <c r="Z295" i="1"/>
  <c r="G295" i="3" s="1"/>
  <c r="AA295" i="1"/>
  <c r="H295" i="3" s="1"/>
  <c r="N296" i="1"/>
  <c r="O296" i="1"/>
  <c r="P296" i="1"/>
  <c r="Q296" i="1"/>
  <c r="R296" i="1"/>
  <c r="S296" i="1"/>
  <c r="T296" i="1"/>
  <c r="U296" i="1"/>
  <c r="V296" i="1"/>
  <c r="W296" i="1"/>
  <c r="X296" i="1"/>
  <c r="Y296" i="1"/>
  <c r="Z296" i="1"/>
  <c r="G296" i="3" s="1"/>
  <c r="AA296" i="1"/>
  <c r="H296" i="3" s="1"/>
  <c r="N297" i="1"/>
  <c r="O297" i="1"/>
  <c r="P297" i="1"/>
  <c r="Q297" i="1"/>
  <c r="R297" i="1"/>
  <c r="S297" i="1"/>
  <c r="T297" i="1"/>
  <c r="U297" i="1"/>
  <c r="V297" i="1"/>
  <c r="W297" i="1"/>
  <c r="X297" i="1"/>
  <c r="Y297" i="1"/>
  <c r="Z297" i="1"/>
  <c r="G297" i="3" s="1"/>
  <c r="AA297" i="1"/>
  <c r="H297" i="3" s="1"/>
  <c r="N286" i="1"/>
  <c r="O286" i="1"/>
  <c r="P286" i="1"/>
  <c r="Q286" i="1"/>
  <c r="R286" i="1"/>
  <c r="S286" i="1"/>
  <c r="T286" i="1"/>
  <c r="U286" i="1"/>
  <c r="V286" i="1"/>
  <c r="W286" i="1"/>
  <c r="X286" i="1"/>
  <c r="Y286" i="1"/>
  <c r="Z286" i="1"/>
  <c r="G286" i="3" s="1"/>
  <c r="AA286" i="1"/>
  <c r="H286" i="3" s="1"/>
  <c r="N292" i="1"/>
  <c r="O292" i="1"/>
  <c r="P292" i="1"/>
  <c r="Q292" i="1"/>
  <c r="R292" i="1"/>
  <c r="S292" i="1"/>
  <c r="T292" i="1"/>
  <c r="U292" i="1"/>
  <c r="V292" i="1"/>
  <c r="W292" i="1"/>
  <c r="X292" i="1"/>
  <c r="Y292" i="1"/>
  <c r="Z292" i="1"/>
  <c r="G292" i="3" s="1"/>
  <c r="AA292" i="1"/>
  <c r="H292" i="3" s="1"/>
  <c r="N293" i="1"/>
  <c r="O293" i="1"/>
  <c r="P293" i="1"/>
  <c r="Q293" i="1"/>
  <c r="R293" i="1"/>
  <c r="S293" i="1"/>
  <c r="T293" i="1"/>
  <c r="U293" i="1"/>
  <c r="V293" i="1"/>
  <c r="W293" i="1"/>
  <c r="X293" i="1"/>
  <c r="Y293" i="1"/>
  <c r="Z293" i="1"/>
  <c r="G293" i="3" s="1"/>
  <c r="AA293" i="1"/>
  <c r="H293" i="3" s="1"/>
  <c r="N298" i="1" l="1"/>
  <c r="O298" i="1"/>
  <c r="P298" i="1"/>
  <c r="Q298" i="1"/>
  <c r="R298" i="1"/>
  <c r="S298" i="1"/>
  <c r="T298" i="1"/>
  <c r="U298" i="1"/>
  <c r="V298" i="1"/>
  <c r="W298" i="1"/>
  <c r="X298" i="1"/>
  <c r="Y298" i="1"/>
  <c r="Z298" i="1"/>
  <c r="G298" i="3" s="1"/>
  <c r="AA298" i="1"/>
  <c r="H298" i="3" s="1"/>
  <c r="Z3" i="1"/>
  <c r="G3" i="3" s="1"/>
  <c r="Z4" i="1"/>
  <c r="G4" i="3" s="1"/>
  <c r="Z5" i="1"/>
  <c r="G5" i="3" s="1"/>
  <c r="Z6" i="1"/>
  <c r="G6" i="3" s="1"/>
  <c r="Z7" i="1"/>
  <c r="G7" i="3" s="1"/>
  <c r="Z8" i="1"/>
  <c r="G8" i="3" s="1"/>
  <c r="Z9" i="1"/>
  <c r="G9" i="3" s="1"/>
  <c r="Z10" i="1"/>
  <c r="G10" i="3" s="1"/>
  <c r="Z11" i="1"/>
  <c r="G11" i="3" s="1"/>
  <c r="Z12" i="1"/>
  <c r="G12" i="3" s="1"/>
  <c r="Z13" i="1"/>
  <c r="G13" i="3" s="1"/>
  <c r="Z14" i="1"/>
  <c r="G14" i="3" s="1"/>
  <c r="Z15" i="1"/>
  <c r="G15" i="3" s="1"/>
  <c r="Z16" i="1"/>
  <c r="G16" i="3" s="1"/>
  <c r="Z18" i="1"/>
  <c r="G18" i="3" s="1"/>
  <c r="Z17" i="1"/>
  <c r="G17" i="3" s="1"/>
  <c r="Z19" i="1"/>
  <c r="G19" i="3" s="1"/>
  <c r="Z20" i="1"/>
  <c r="G20" i="3" s="1"/>
  <c r="Z21" i="1"/>
  <c r="G21" i="3" s="1"/>
  <c r="Z22" i="1"/>
  <c r="G22" i="3" s="1"/>
  <c r="Z23" i="1"/>
  <c r="G23" i="3" s="1"/>
  <c r="Z24" i="1"/>
  <c r="G24" i="3" s="1"/>
  <c r="Z25" i="1"/>
  <c r="G25" i="3" s="1"/>
  <c r="Z26" i="1"/>
  <c r="G26" i="3" s="1"/>
  <c r="Z27" i="1"/>
  <c r="G27" i="3" s="1"/>
  <c r="Z28" i="1"/>
  <c r="G28" i="3" s="1"/>
  <c r="Z29" i="1"/>
  <c r="G29" i="3" s="1"/>
  <c r="Z30" i="1"/>
  <c r="G30" i="3" s="1"/>
  <c r="Z31" i="1"/>
  <c r="G31" i="3" s="1"/>
  <c r="Z32" i="1"/>
  <c r="G32" i="3" s="1"/>
  <c r="Z33" i="1"/>
  <c r="G33" i="3" s="1"/>
  <c r="Z34" i="1"/>
  <c r="G34" i="3" s="1"/>
  <c r="Z35" i="1"/>
  <c r="G35" i="3" s="1"/>
  <c r="Z36" i="1"/>
  <c r="G36" i="3" s="1"/>
  <c r="Z37" i="1"/>
  <c r="G37" i="3" s="1"/>
  <c r="Z38" i="1"/>
  <c r="G38" i="3" s="1"/>
  <c r="Z39" i="1"/>
  <c r="G39" i="3" s="1"/>
  <c r="Z40" i="1"/>
  <c r="G40" i="3" s="1"/>
  <c r="Z41" i="1"/>
  <c r="G41" i="3" s="1"/>
  <c r="Z42" i="1"/>
  <c r="G42" i="3" s="1"/>
  <c r="Z43" i="1"/>
  <c r="G43" i="3" s="1"/>
  <c r="Z44" i="1"/>
  <c r="G44" i="3" s="1"/>
  <c r="Z45" i="1"/>
  <c r="G45" i="3" s="1"/>
  <c r="Z46" i="1"/>
  <c r="G46" i="3" s="1"/>
  <c r="Z47" i="1"/>
  <c r="G47" i="3" s="1"/>
  <c r="Z48" i="1"/>
  <c r="G48" i="3" s="1"/>
  <c r="Z49" i="1"/>
  <c r="G49" i="3" s="1"/>
  <c r="Z50" i="1"/>
  <c r="G50" i="3" s="1"/>
  <c r="Z51" i="1"/>
  <c r="G51" i="3" s="1"/>
  <c r="Z52" i="1"/>
  <c r="G52" i="3" s="1"/>
  <c r="Z53" i="1"/>
  <c r="G53" i="3" s="1"/>
  <c r="Z54" i="1"/>
  <c r="G54" i="3" s="1"/>
  <c r="Z55" i="1"/>
  <c r="G55" i="3" s="1"/>
  <c r="Z56" i="1"/>
  <c r="G56" i="3" s="1"/>
  <c r="Z57" i="1"/>
  <c r="G57" i="3" s="1"/>
  <c r="Z58" i="1"/>
  <c r="G58" i="3" s="1"/>
  <c r="Z59" i="1"/>
  <c r="G59" i="3" s="1"/>
  <c r="Z60" i="1"/>
  <c r="G60" i="3" s="1"/>
  <c r="Z61" i="1"/>
  <c r="G61" i="3" s="1"/>
  <c r="Z62" i="1"/>
  <c r="G62" i="3" s="1"/>
  <c r="Z63" i="1"/>
  <c r="G63" i="3" s="1"/>
  <c r="Z64" i="1"/>
  <c r="G64" i="3" s="1"/>
  <c r="Z65" i="1"/>
  <c r="G65" i="3" s="1"/>
  <c r="Z66" i="1"/>
  <c r="G66" i="3" s="1"/>
  <c r="Z67" i="1"/>
  <c r="G67" i="3" s="1"/>
  <c r="Z68" i="1"/>
  <c r="G68" i="3" s="1"/>
  <c r="Z70" i="1"/>
  <c r="G70" i="3" s="1"/>
  <c r="Z69" i="1"/>
  <c r="G69" i="3" s="1"/>
  <c r="Z71" i="1"/>
  <c r="G71" i="3" s="1"/>
  <c r="Z72" i="1"/>
  <c r="G72" i="3" s="1"/>
  <c r="Z73" i="1"/>
  <c r="G73" i="3" s="1"/>
  <c r="Z74" i="1"/>
  <c r="G74" i="3" s="1"/>
  <c r="Z75" i="1"/>
  <c r="G75" i="3" s="1"/>
  <c r="Z76" i="1"/>
  <c r="G76" i="3" s="1"/>
  <c r="Z80" i="1"/>
  <c r="G80" i="3" s="1"/>
  <c r="Z77" i="1"/>
  <c r="G77" i="3" s="1"/>
  <c r="Z79" i="1"/>
  <c r="G79" i="3" s="1"/>
  <c r="Z81" i="1"/>
  <c r="G81" i="3" s="1"/>
  <c r="Z82" i="1"/>
  <c r="G82" i="3" s="1"/>
  <c r="Z83" i="1"/>
  <c r="G83" i="3" s="1"/>
  <c r="Z84" i="1"/>
  <c r="G84" i="3" s="1"/>
  <c r="Z85" i="1"/>
  <c r="G85" i="3" s="1"/>
  <c r="Z86" i="1"/>
  <c r="G86" i="3" s="1"/>
  <c r="Z87" i="1"/>
  <c r="G87" i="3" s="1"/>
  <c r="Z88" i="1"/>
  <c r="G88" i="3" s="1"/>
  <c r="Z89" i="1"/>
  <c r="G89" i="3" s="1"/>
  <c r="Z90" i="1"/>
  <c r="G90" i="3" s="1"/>
  <c r="Z91" i="1"/>
  <c r="G91" i="3" s="1"/>
  <c r="Z92" i="1"/>
  <c r="G92" i="3" s="1"/>
  <c r="Z94" i="1"/>
  <c r="G94" i="3" s="1"/>
  <c r="Z93" i="1"/>
  <c r="G93" i="3" s="1"/>
  <c r="Z95" i="1"/>
  <c r="G95" i="3" s="1"/>
  <c r="Z96" i="1"/>
  <c r="G96" i="3" s="1"/>
  <c r="Z97" i="1"/>
  <c r="G97" i="3" s="1"/>
  <c r="Z98" i="1"/>
  <c r="G98" i="3" s="1"/>
  <c r="Z99" i="1"/>
  <c r="G99" i="3" s="1"/>
  <c r="Z100" i="1"/>
  <c r="G100" i="3" s="1"/>
  <c r="Z101" i="1"/>
  <c r="G101" i="3" s="1"/>
  <c r="Z102" i="1"/>
  <c r="G102" i="3" s="1"/>
  <c r="Z103" i="1"/>
  <c r="G103" i="3" s="1"/>
  <c r="Z104" i="1"/>
  <c r="G104" i="3" s="1"/>
  <c r="Z105" i="1"/>
  <c r="G105" i="3" s="1"/>
  <c r="Z106" i="1"/>
  <c r="G106" i="3" s="1"/>
  <c r="Z107" i="1"/>
  <c r="G107" i="3" s="1"/>
  <c r="Z108" i="1"/>
  <c r="G108" i="3" s="1"/>
  <c r="Z109" i="1"/>
  <c r="G109" i="3" s="1"/>
  <c r="Z110" i="1"/>
  <c r="G110" i="3" s="1"/>
  <c r="Z111" i="1"/>
  <c r="G111" i="3" s="1"/>
  <c r="Z112" i="1"/>
  <c r="G112" i="3" s="1"/>
  <c r="Z113" i="1"/>
  <c r="G113" i="3" s="1"/>
  <c r="Z114" i="1"/>
  <c r="G114" i="3" s="1"/>
  <c r="Z115" i="1"/>
  <c r="G115" i="3" s="1"/>
  <c r="Z116" i="1"/>
  <c r="G116" i="3" s="1"/>
  <c r="Z117" i="1"/>
  <c r="G117" i="3" s="1"/>
  <c r="Z118" i="1"/>
  <c r="G118" i="3" s="1"/>
  <c r="Z119" i="1"/>
  <c r="G119" i="3" s="1"/>
  <c r="Z120" i="1"/>
  <c r="G120" i="3" s="1"/>
  <c r="Z121" i="1"/>
  <c r="G121" i="3" s="1"/>
  <c r="Z122" i="1"/>
  <c r="G122" i="3" s="1"/>
  <c r="Z123" i="1"/>
  <c r="G123" i="3" s="1"/>
  <c r="Z124" i="1"/>
  <c r="G124" i="3" s="1"/>
  <c r="Z125" i="1"/>
  <c r="G125" i="3" s="1"/>
  <c r="Z126" i="1"/>
  <c r="G126" i="3" s="1"/>
  <c r="Z127" i="1"/>
  <c r="G127" i="3" s="1"/>
  <c r="Z128" i="1"/>
  <c r="G128" i="3" s="1"/>
  <c r="Z129" i="1"/>
  <c r="G129" i="3" s="1"/>
  <c r="Z130" i="1"/>
  <c r="G130" i="3" s="1"/>
  <c r="Z131" i="1"/>
  <c r="G131" i="3" s="1"/>
  <c r="Z132" i="1"/>
  <c r="G132" i="3" s="1"/>
  <c r="Z133" i="1"/>
  <c r="G133" i="3" s="1"/>
  <c r="Z134" i="1"/>
  <c r="G134" i="3" s="1"/>
  <c r="Z135" i="1"/>
  <c r="G135" i="3" s="1"/>
  <c r="Z136" i="1"/>
  <c r="G136" i="3" s="1"/>
  <c r="Z137" i="1"/>
  <c r="G137" i="3" s="1"/>
  <c r="Z138" i="1"/>
  <c r="G138" i="3" s="1"/>
  <c r="Z139" i="1"/>
  <c r="G139" i="3" s="1"/>
  <c r="Z140" i="1"/>
  <c r="G140" i="3" s="1"/>
  <c r="Z141" i="1"/>
  <c r="G141" i="3" s="1"/>
  <c r="Z143" i="1"/>
  <c r="G143" i="3" s="1"/>
  <c r="Z142" i="1"/>
  <c r="G142" i="3" s="1"/>
  <c r="Z144" i="1"/>
  <c r="G144" i="3" s="1"/>
  <c r="Z145" i="1"/>
  <c r="G145" i="3" s="1"/>
  <c r="Z146" i="1"/>
  <c r="G146" i="3" s="1"/>
  <c r="Z147" i="1"/>
  <c r="G147" i="3" s="1"/>
  <c r="Z148" i="1"/>
  <c r="G148" i="3" s="1"/>
  <c r="Z149" i="1"/>
  <c r="G149" i="3" s="1"/>
  <c r="Z150" i="1"/>
  <c r="G150" i="3" s="1"/>
  <c r="Z151" i="1"/>
  <c r="G151" i="3" s="1"/>
  <c r="Z152" i="1"/>
  <c r="G152" i="3" s="1"/>
  <c r="Z153" i="1"/>
  <c r="G153" i="3" s="1"/>
  <c r="Z154" i="1"/>
  <c r="G154" i="3" s="1"/>
  <c r="Z155" i="1"/>
  <c r="G155" i="3" s="1"/>
  <c r="Z156" i="1"/>
  <c r="G156" i="3" s="1"/>
  <c r="Z157" i="1"/>
  <c r="G157" i="3" s="1"/>
  <c r="Z158" i="1"/>
  <c r="G158" i="3" s="1"/>
  <c r="Z159" i="1"/>
  <c r="G159" i="3" s="1"/>
  <c r="Z160" i="1"/>
  <c r="G160" i="3" s="1"/>
  <c r="Z161" i="1"/>
  <c r="G161" i="3" s="1"/>
  <c r="Z162" i="1"/>
  <c r="G162" i="3" s="1"/>
  <c r="Z163" i="1"/>
  <c r="G163" i="3" s="1"/>
  <c r="Z164" i="1"/>
  <c r="G164" i="3" s="1"/>
  <c r="Z165" i="1"/>
  <c r="G165" i="3" s="1"/>
  <c r="Z166" i="1"/>
  <c r="G166" i="3" s="1"/>
  <c r="Z167" i="1"/>
  <c r="G167" i="3" s="1"/>
  <c r="Z168" i="1"/>
  <c r="G168" i="3" s="1"/>
  <c r="Z169" i="1"/>
  <c r="G169" i="3" s="1"/>
  <c r="Z170" i="1"/>
  <c r="G170" i="3" s="1"/>
  <c r="Z171" i="1"/>
  <c r="G171" i="3" s="1"/>
  <c r="Z172" i="1"/>
  <c r="G172" i="3" s="1"/>
  <c r="Z173" i="1"/>
  <c r="G173" i="3" s="1"/>
  <c r="Z174" i="1"/>
  <c r="G174" i="3" s="1"/>
  <c r="Z175" i="1"/>
  <c r="G175" i="3" s="1"/>
  <c r="Z176" i="1"/>
  <c r="G176" i="3" s="1"/>
  <c r="Z177" i="1"/>
  <c r="G177" i="3" s="1"/>
  <c r="Z178" i="1"/>
  <c r="G178" i="3" s="1"/>
  <c r="Z179" i="1"/>
  <c r="G179" i="3" s="1"/>
  <c r="Z180" i="1"/>
  <c r="G180" i="3" s="1"/>
  <c r="Z181" i="1"/>
  <c r="G181" i="3" s="1"/>
  <c r="Z182" i="1"/>
  <c r="G182" i="3" s="1"/>
  <c r="Z183" i="1"/>
  <c r="G183" i="3" s="1"/>
  <c r="Z184" i="1"/>
  <c r="G184" i="3" s="1"/>
  <c r="Z185" i="1"/>
  <c r="G185" i="3" s="1"/>
  <c r="Z186" i="1"/>
  <c r="G186" i="3" s="1"/>
  <c r="Z187" i="1"/>
  <c r="G187" i="3" s="1"/>
  <c r="Z188" i="1"/>
  <c r="G188" i="3" s="1"/>
  <c r="Z189" i="1"/>
  <c r="G189" i="3" s="1"/>
  <c r="Z190" i="1"/>
  <c r="G190" i="3" s="1"/>
  <c r="Z191" i="1"/>
  <c r="G191" i="3" s="1"/>
  <c r="Z192" i="1"/>
  <c r="G192" i="3" s="1"/>
  <c r="Z193" i="1"/>
  <c r="G193" i="3" s="1"/>
  <c r="Z194" i="1"/>
  <c r="G194" i="3" s="1"/>
  <c r="Z195" i="1"/>
  <c r="G195" i="3" s="1"/>
  <c r="Z196" i="1"/>
  <c r="G196" i="3" s="1"/>
  <c r="Z197" i="1"/>
  <c r="G197" i="3" s="1"/>
  <c r="Z198" i="1"/>
  <c r="G198" i="3" s="1"/>
  <c r="Z199" i="1"/>
  <c r="G199" i="3" s="1"/>
  <c r="Z200" i="1"/>
  <c r="G200" i="3" s="1"/>
  <c r="Z201" i="1"/>
  <c r="G201" i="3" s="1"/>
  <c r="Z202" i="1"/>
  <c r="G202" i="3" s="1"/>
  <c r="Z204" i="1"/>
  <c r="G204" i="3" s="1"/>
  <c r="Z205" i="1"/>
  <c r="G205" i="3" s="1"/>
  <c r="Z206" i="1"/>
  <c r="G206" i="3" s="1"/>
  <c r="Z207" i="1"/>
  <c r="G207" i="3" s="1"/>
  <c r="Z208" i="1"/>
  <c r="G208" i="3" s="1"/>
  <c r="Z209" i="1"/>
  <c r="G209" i="3" s="1"/>
  <c r="Z210" i="1"/>
  <c r="G210" i="3" s="1"/>
  <c r="Z211" i="1"/>
  <c r="G211" i="3" s="1"/>
  <c r="Z212" i="1"/>
  <c r="G212" i="3" s="1"/>
  <c r="Z213" i="1"/>
  <c r="G213" i="3" s="1"/>
  <c r="Z214" i="1"/>
  <c r="G214" i="3" s="1"/>
  <c r="Z215" i="1"/>
  <c r="G215" i="3" s="1"/>
  <c r="Z216" i="1"/>
  <c r="G216" i="3" s="1"/>
  <c r="Z217" i="1"/>
  <c r="G217" i="3" s="1"/>
  <c r="Z218" i="1"/>
  <c r="G218" i="3" s="1"/>
  <c r="Z219" i="1"/>
  <c r="G219" i="3" s="1"/>
  <c r="Z220" i="1"/>
  <c r="G220" i="3" s="1"/>
  <c r="Z221" i="1"/>
  <c r="G221" i="3" s="1"/>
  <c r="Z222" i="1"/>
  <c r="G222" i="3" s="1"/>
  <c r="Z223" i="1"/>
  <c r="G223" i="3" s="1"/>
  <c r="Z224" i="1"/>
  <c r="G224" i="3" s="1"/>
  <c r="Z225" i="1"/>
  <c r="G225" i="3" s="1"/>
  <c r="Z226" i="1"/>
  <c r="G226" i="3" s="1"/>
  <c r="Z227" i="1"/>
  <c r="G227" i="3" s="1"/>
  <c r="Z228" i="1"/>
  <c r="G228" i="3" s="1"/>
  <c r="Z229" i="1"/>
  <c r="G229" i="3" s="1"/>
  <c r="Z230" i="1"/>
  <c r="G230" i="3" s="1"/>
  <c r="Z231" i="1"/>
  <c r="G231" i="3" s="1"/>
  <c r="Z232" i="1"/>
  <c r="G232" i="3" s="1"/>
  <c r="Z2" i="1"/>
  <c r="AA3" i="1"/>
  <c r="H3" i="3" s="1"/>
  <c r="AA4" i="1"/>
  <c r="H4" i="3" s="1"/>
  <c r="AA5" i="1"/>
  <c r="H5" i="3" s="1"/>
  <c r="AA6" i="1"/>
  <c r="H6" i="3" s="1"/>
  <c r="AA7" i="1"/>
  <c r="H7" i="3" s="1"/>
  <c r="AA8" i="1"/>
  <c r="H8" i="3" s="1"/>
  <c r="AA9" i="1"/>
  <c r="H9" i="3" s="1"/>
  <c r="AA10" i="1"/>
  <c r="H10" i="3" s="1"/>
  <c r="AA11" i="1"/>
  <c r="H11" i="3" s="1"/>
  <c r="AA12" i="1"/>
  <c r="H12" i="3" s="1"/>
  <c r="AA13" i="1"/>
  <c r="H13" i="3" s="1"/>
  <c r="AA14" i="1"/>
  <c r="H14" i="3" s="1"/>
  <c r="AA15" i="1"/>
  <c r="H15" i="3" s="1"/>
  <c r="AA16" i="1"/>
  <c r="H16" i="3" s="1"/>
  <c r="AA18" i="1"/>
  <c r="H18" i="3" s="1"/>
  <c r="AA17" i="1"/>
  <c r="H17" i="3" s="1"/>
  <c r="AA19" i="1"/>
  <c r="H19" i="3" s="1"/>
  <c r="AA20" i="1"/>
  <c r="H20" i="3" s="1"/>
  <c r="AA21" i="1"/>
  <c r="H21" i="3" s="1"/>
  <c r="AA22" i="1"/>
  <c r="H22" i="3" s="1"/>
  <c r="AA23" i="1"/>
  <c r="H23" i="3" s="1"/>
  <c r="AA24" i="1"/>
  <c r="H24" i="3" s="1"/>
  <c r="AA25" i="1"/>
  <c r="H25" i="3" s="1"/>
  <c r="AA26" i="1"/>
  <c r="H26" i="3" s="1"/>
  <c r="AA27" i="1"/>
  <c r="H27" i="3" s="1"/>
  <c r="AA28" i="1"/>
  <c r="H28" i="3" s="1"/>
  <c r="AA29" i="1"/>
  <c r="H29" i="3" s="1"/>
  <c r="AA30" i="1"/>
  <c r="H30" i="3" s="1"/>
  <c r="AA31" i="1"/>
  <c r="H31" i="3" s="1"/>
  <c r="AA32" i="1"/>
  <c r="H32" i="3" s="1"/>
  <c r="AA33" i="1"/>
  <c r="H33" i="3" s="1"/>
  <c r="AA34" i="1"/>
  <c r="H34" i="3" s="1"/>
  <c r="AA35" i="1"/>
  <c r="H35" i="3" s="1"/>
  <c r="AA36" i="1"/>
  <c r="H36" i="3" s="1"/>
  <c r="AA37" i="1"/>
  <c r="H37" i="3" s="1"/>
  <c r="AA38" i="1"/>
  <c r="H38" i="3" s="1"/>
  <c r="AA39" i="1"/>
  <c r="H39" i="3" s="1"/>
  <c r="AA40" i="1"/>
  <c r="H40" i="3" s="1"/>
  <c r="AA41" i="1"/>
  <c r="H41" i="3" s="1"/>
  <c r="AA42" i="1"/>
  <c r="H42" i="3" s="1"/>
  <c r="AA43" i="1"/>
  <c r="H43" i="3" s="1"/>
  <c r="AA44" i="1"/>
  <c r="H44" i="3" s="1"/>
  <c r="AA45" i="1"/>
  <c r="H45" i="3" s="1"/>
  <c r="AA46" i="1"/>
  <c r="H46" i="3" s="1"/>
  <c r="AA47" i="1"/>
  <c r="H47" i="3" s="1"/>
  <c r="AA48" i="1"/>
  <c r="H48" i="3" s="1"/>
  <c r="AA49" i="1"/>
  <c r="H49" i="3" s="1"/>
  <c r="AA50" i="1"/>
  <c r="H50" i="3" s="1"/>
  <c r="AA51" i="1"/>
  <c r="H51" i="3" s="1"/>
  <c r="AA52" i="1"/>
  <c r="H52" i="3" s="1"/>
  <c r="AA53" i="1"/>
  <c r="H53" i="3" s="1"/>
  <c r="AA54" i="1"/>
  <c r="H54" i="3" s="1"/>
  <c r="AA55" i="1"/>
  <c r="H55" i="3" s="1"/>
  <c r="AA56" i="1"/>
  <c r="H56" i="3" s="1"/>
  <c r="AA57" i="1"/>
  <c r="H57" i="3" s="1"/>
  <c r="AA58" i="1"/>
  <c r="H58" i="3" s="1"/>
  <c r="AA59" i="1"/>
  <c r="H59" i="3" s="1"/>
  <c r="AA60" i="1"/>
  <c r="H60" i="3" s="1"/>
  <c r="AA61" i="1"/>
  <c r="H61" i="3" s="1"/>
  <c r="AA62" i="1"/>
  <c r="H62" i="3" s="1"/>
  <c r="AA63" i="1"/>
  <c r="H63" i="3" s="1"/>
  <c r="AA64" i="1"/>
  <c r="H64" i="3" s="1"/>
  <c r="AA65" i="1"/>
  <c r="H65" i="3" s="1"/>
  <c r="AA66" i="1"/>
  <c r="H66" i="3" s="1"/>
  <c r="AA67" i="1"/>
  <c r="H67" i="3" s="1"/>
  <c r="AA68" i="1"/>
  <c r="H68" i="3" s="1"/>
  <c r="AA70" i="1"/>
  <c r="H70" i="3" s="1"/>
  <c r="AA69" i="1"/>
  <c r="H69" i="3" s="1"/>
  <c r="AA71" i="1"/>
  <c r="H71" i="3" s="1"/>
  <c r="AA72" i="1"/>
  <c r="H72" i="3" s="1"/>
  <c r="AA73" i="1"/>
  <c r="H73" i="3" s="1"/>
  <c r="AA74" i="1"/>
  <c r="H74" i="3" s="1"/>
  <c r="AA75" i="1"/>
  <c r="H75" i="3" s="1"/>
  <c r="AA76" i="1"/>
  <c r="H76" i="3" s="1"/>
  <c r="AA80" i="1"/>
  <c r="H80" i="3" s="1"/>
  <c r="AA77" i="1"/>
  <c r="H77" i="3" s="1"/>
  <c r="AA79" i="1"/>
  <c r="H79" i="3" s="1"/>
  <c r="AA81" i="1"/>
  <c r="H81" i="3" s="1"/>
  <c r="AA82" i="1"/>
  <c r="H82" i="3" s="1"/>
  <c r="AA83" i="1"/>
  <c r="H83" i="3" s="1"/>
  <c r="AA84" i="1"/>
  <c r="H84" i="3" s="1"/>
  <c r="AA85" i="1"/>
  <c r="H85" i="3" s="1"/>
  <c r="AA86" i="1"/>
  <c r="H86" i="3" s="1"/>
  <c r="AA87" i="1"/>
  <c r="H87" i="3" s="1"/>
  <c r="AA88" i="1"/>
  <c r="H88" i="3" s="1"/>
  <c r="AA89" i="1"/>
  <c r="H89" i="3" s="1"/>
  <c r="AA90" i="1"/>
  <c r="H90" i="3" s="1"/>
  <c r="AA91" i="1"/>
  <c r="H91" i="3" s="1"/>
  <c r="AA92" i="1"/>
  <c r="H92" i="3" s="1"/>
  <c r="AA94" i="1"/>
  <c r="H94" i="3" s="1"/>
  <c r="AA93" i="1"/>
  <c r="H93" i="3" s="1"/>
  <c r="AA95" i="1"/>
  <c r="H95" i="3" s="1"/>
  <c r="AA96" i="1"/>
  <c r="H96" i="3" s="1"/>
  <c r="AA97" i="1"/>
  <c r="H97" i="3" s="1"/>
  <c r="AA98" i="1"/>
  <c r="H98" i="3" s="1"/>
  <c r="AA99" i="1"/>
  <c r="H99" i="3" s="1"/>
  <c r="AA100" i="1"/>
  <c r="H100" i="3" s="1"/>
  <c r="AA101" i="1"/>
  <c r="H101" i="3" s="1"/>
  <c r="AA102" i="1"/>
  <c r="H102" i="3" s="1"/>
  <c r="AA103" i="1"/>
  <c r="H103" i="3" s="1"/>
  <c r="AA104" i="1"/>
  <c r="H104" i="3" s="1"/>
  <c r="AA105" i="1"/>
  <c r="H105" i="3" s="1"/>
  <c r="AA106" i="1"/>
  <c r="H106" i="3" s="1"/>
  <c r="AA107" i="1"/>
  <c r="H107" i="3" s="1"/>
  <c r="AA108" i="1"/>
  <c r="H108" i="3" s="1"/>
  <c r="AA109" i="1"/>
  <c r="H109" i="3" s="1"/>
  <c r="AA110" i="1"/>
  <c r="H110" i="3" s="1"/>
  <c r="AA111" i="1"/>
  <c r="H111" i="3" s="1"/>
  <c r="AA112" i="1"/>
  <c r="H112" i="3" s="1"/>
  <c r="AA113" i="1"/>
  <c r="H113" i="3" s="1"/>
  <c r="AA114" i="1"/>
  <c r="H114" i="3" s="1"/>
  <c r="AA115" i="1"/>
  <c r="H115" i="3" s="1"/>
  <c r="AA116" i="1"/>
  <c r="H116" i="3" s="1"/>
  <c r="AA117" i="1"/>
  <c r="H117" i="3" s="1"/>
  <c r="AA118" i="1"/>
  <c r="H118" i="3" s="1"/>
  <c r="AA119" i="1"/>
  <c r="H119" i="3" s="1"/>
  <c r="AA120" i="1"/>
  <c r="H120" i="3" s="1"/>
  <c r="AA121" i="1"/>
  <c r="H121" i="3" s="1"/>
  <c r="AA122" i="1"/>
  <c r="H122" i="3" s="1"/>
  <c r="AA123" i="1"/>
  <c r="H123" i="3" s="1"/>
  <c r="AA124" i="1"/>
  <c r="H124" i="3" s="1"/>
  <c r="AA125" i="1"/>
  <c r="H125" i="3" s="1"/>
  <c r="AA126" i="1"/>
  <c r="H126" i="3" s="1"/>
  <c r="AA127" i="1"/>
  <c r="H127" i="3" s="1"/>
  <c r="AA128" i="1"/>
  <c r="H128" i="3" s="1"/>
  <c r="AA129" i="1"/>
  <c r="H129" i="3" s="1"/>
  <c r="AA130" i="1"/>
  <c r="H130" i="3" s="1"/>
  <c r="AA131" i="1"/>
  <c r="H131" i="3" s="1"/>
  <c r="AA132" i="1"/>
  <c r="H132" i="3" s="1"/>
  <c r="AA133" i="1"/>
  <c r="H133" i="3" s="1"/>
  <c r="AA134" i="1"/>
  <c r="H134" i="3" s="1"/>
  <c r="AA135" i="1"/>
  <c r="H135" i="3" s="1"/>
  <c r="AA136" i="1"/>
  <c r="H136" i="3" s="1"/>
  <c r="AA137" i="1"/>
  <c r="H137" i="3" s="1"/>
  <c r="AA138" i="1"/>
  <c r="H138" i="3" s="1"/>
  <c r="AA139" i="1"/>
  <c r="H139" i="3" s="1"/>
  <c r="AA140" i="1"/>
  <c r="H140" i="3" s="1"/>
  <c r="AA141" i="1"/>
  <c r="H141" i="3" s="1"/>
  <c r="AA143" i="1"/>
  <c r="H143" i="3" s="1"/>
  <c r="AA142" i="1"/>
  <c r="H142" i="3" s="1"/>
  <c r="AA144" i="1"/>
  <c r="H144" i="3" s="1"/>
  <c r="AA145" i="1"/>
  <c r="H145" i="3" s="1"/>
  <c r="AA146" i="1"/>
  <c r="H146" i="3" s="1"/>
  <c r="AA147" i="1"/>
  <c r="H147" i="3" s="1"/>
  <c r="AA148" i="1"/>
  <c r="H148" i="3" s="1"/>
  <c r="AA149" i="1"/>
  <c r="H149" i="3" s="1"/>
  <c r="AA150" i="1"/>
  <c r="H150" i="3" s="1"/>
  <c r="AA151" i="1"/>
  <c r="H151" i="3" s="1"/>
  <c r="AA152" i="1"/>
  <c r="H152" i="3" s="1"/>
  <c r="AA153" i="1"/>
  <c r="H153" i="3" s="1"/>
  <c r="AA154" i="1"/>
  <c r="H154" i="3" s="1"/>
  <c r="AA155" i="1"/>
  <c r="H155" i="3" s="1"/>
  <c r="AA156" i="1"/>
  <c r="H156" i="3" s="1"/>
  <c r="AA157" i="1"/>
  <c r="H157" i="3" s="1"/>
  <c r="AA158" i="1"/>
  <c r="H158" i="3" s="1"/>
  <c r="AA159" i="1"/>
  <c r="H159" i="3" s="1"/>
  <c r="AA160" i="1"/>
  <c r="H160" i="3" s="1"/>
  <c r="AA161" i="1"/>
  <c r="H161" i="3" s="1"/>
  <c r="AA162" i="1"/>
  <c r="H162" i="3" s="1"/>
  <c r="AA163" i="1"/>
  <c r="H163" i="3" s="1"/>
  <c r="AA164" i="1"/>
  <c r="H164" i="3" s="1"/>
  <c r="AA165" i="1"/>
  <c r="H165" i="3" s="1"/>
  <c r="AA166" i="1"/>
  <c r="H166" i="3" s="1"/>
  <c r="AA167" i="1"/>
  <c r="H167" i="3" s="1"/>
  <c r="AA168" i="1"/>
  <c r="H168" i="3" s="1"/>
  <c r="AA169" i="1"/>
  <c r="H169" i="3" s="1"/>
  <c r="AA170" i="1"/>
  <c r="H170" i="3" s="1"/>
  <c r="AA171" i="1"/>
  <c r="H171" i="3" s="1"/>
  <c r="AA172" i="1"/>
  <c r="H172" i="3" s="1"/>
  <c r="AA173" i="1"/>
  <c r="H173" i="3" s="1"/>
  <c r="AA174" i="1"/>
  <c r="H174" i="3" s="1"/>
  <c r="AA175" i="1"/>
  <c r="H175" i="3" s="1"/>
  <c r="AA176" i="1"/>
  <c r="H176" i="3" s="1"/>
  <c r="AA177" i="1"/>
  <c r="H177" i="3" s="1"/>
  <c r="AA178" i="1"/>
  <c r="H178" i="3" s="1"/>
  <c r="AA179" i="1"/>
  <c r="H179" i="3" s="1"/>
  <c r="AA180" i="1"/>
  <c r="H180" i="3" s="1"/>
  <c r="AA181" i="1"/>
  <c r="H181" i="3" s="1"/>
  <c r="AA182" i="1"/>
  <c r="H182" i="3" s="1"/>
  <c r="AA183" i="1"/>
  <c r="H183" i="3" s="1"/>
  <c r="AA184" i="1"/>
  <c r="H184" i="3" s="1"/>
  <c r="AA185" i="1"/>
  <c r="H185" i="3" s="1"/>
  <c r="AA186" i="1"/>
  <c r="H186" i="3" s="1"/>
  <c r="AA187" i="1"/>
  <c r="H187" i="3" s="1"/>
  <c r="AA188" i="1"/>
  <c r="H188" i="3" s="1"/>
  <c r="AA189" i="1"/>
  <c r="H189" i="3" s="1"/>
  <c r="AA190" i="1"/>
  <c r="H190" i="3" s="1"/>
  <c r="AA191" i="1"/>
  <c r="H191" i="3" s="1"/>
  <c r="AA192" i="1"/>
  <c r="H192" i="3" s="1"/>
  <c r="AA193" i="1"/>
  <c r="H193" i="3" s="1"/>
  <c r="AA194" i="1"/>
  <c r="H194" i="3" s="1"/>
  <c r="AA195" i="1"/>
  <c r="H195" i="3" s="1"/>
  <c r="AA196" i="1"/>
  <c r="H196" i="3" s="1"/>
  <c r="AA197" i="1"/>
  <c r="H197" i="3" s="1"/>
  <c r="AA198" i="1"/>
  <c r="H198" i="3" s="1"/>
  <c r="AA199" i="1"/>
  <c r="H199" i="3" s="1"/>
  <c r="AA200" i="1"/>
  <c r="H200" i="3" s="1"/>
  <c r="AA201" i="1"/>
  <c r="H201" i="3" s="1"/>
  <c r="AA202" i="1"/>
  <c r="H202" i="3" s="1"/>
  <c r="AA204" i="1"/>
  <c r="H204" i="3" s="1"/>
  <c r="AA205" i="1"/>
  <c r="H205" i="3" s="1"/>
  <c r="AA206" i="1"/>
  <c r="H206" i="3" s="1"/>
  <c r="AA207" i="1"/>
  <c r="H207" i="3" s="1"/>
  <c r="AA208" i="1"/>
  <c r="H208" i="3" s="1"/>
  <c r="AA209" i="1"/>
  <c r="H209" i="3" s="1"/>
  <c r="AA210" i="1"/>
  <c r="H210" i="3" s="1"/>
  <c r="AA211" i="1"/>
  <c r="H211" i="3" s="1"/>
  <c r="AA212" i="1"/>
  <c r="H212" i="3" s="1"/>
  <c r="AA213" i="1"/>
  <c r="H213" i="3" s="1"/>
  <c r="AA214" i="1"/>
  <c r="H214" i="3" s="1"/>
  <c r="AA215" i="1"/>
  <c r="H215" i="3" s="1"/>
  <c r="AA216" i="1"/>
  <c r="H216" i="3" s="1"/>
  <c r="AA217" i="1"/>
  <c r="H217" i="3" s="1"/>
  <c r="AA218" i="1"/>
  <c r="H218" i="3" s="1"/>
  <c r="AA219" i="1"/>
  <c r="H219" i="3" s="1"/>
  <c r="AA220" i="1"/>
  <c r="H220" i="3" s="1"/>
  <c r="AA221" i="1"/>
  <c r="H221" i="3" s="1"/>
  <c r="AA222" i="1"/>
  <c r="H222" i="3" s="1"/>
  <c r="AA223" i="1"/>
  <c r="H223" i="3" s="1"/>
  <c r="AA224" i="1"/>
  <c r="H224" i="3" s="1"/>
  <c r="AA225" i="1"/>
  <c r="H225" i="3" s="1"/>
  <c r="AA226" i="1"/>
  <c r="H226" i="3" s="1"/>
  <c r="AA227" i="1"/>
  <c r="H227" i="3" s="1"/>
  <c r="AA228" i="1"/>
  <c r="H228" i="3" s="1"/>
  <c r="AA229" i="1"/>
  <c r="H229" i="3" s="1"/>
  <c r="AA230" i="1"/>
  <c r="H230" i="3" s="1"/>
  <c r="AA231" i="1"/>
  <c r="H231" i="3" s="1"/>
  <c r="AA232" i="1"/>
  <c r="H232" i="3" s="1"/>
  <c r="AA2" i="1"/>
  <c r="C44" i="14" l="1"/>
  <c r="B44" i="14"/>
  <c r="N4" i="1" l="1"/>
  <c r="N44" i="1"/>
  <c r="N48" i="1"/>
  <c r="N21" i="1"/>
  <c r="N7" i="1"/>
  <c r="N42" i="1"/>
  <c r="N41" i="1"/>
  <c r="N49" i="1"/>
  <c r="N31" i="1"/>
  <c r="N40" i="1"/>
  <c r="N50" i="1"/>
  <c r="N47" i="1"/>
  <c r="N23" i="1"/>
  <c r="N52" i="1"/>
  <c r="N39" i="1"/>
  <c r="N34" i="1"/>
  <c r="N32" i="1"/>
  <c r="N6" i="1"/>
  <c r="N54" i="1"/>
  <c r="N20" i="1"/>
  <c r="N36" i="1"/>
  <c r="N13" i="1"/>
  <c r="N18" i="1"/>
  <c r="N16" i="1"/>
  <c r="N37" i="1"/>
  <c r="N2" i="1"/>
  <c r="N46" i="1"/>
  <c r="N43" i="1"/>
  <c r="N10" i="1"/>
  <c r="N8" i="1"/>
  <c r="N17" i="1"/>
  <c r="N11" i="1"/>
  <c r="N5" i="1"/>
  <c r="N28" i="1"/>
  <c r="N19" i="1"/>
  <c r="N26" i="1"/>
  <c r="N29" i="1"/>
  <c r="N24" i="1"/>
  <c r="N22" i="1"/>
  <c r="N33" i="1"/>
  <c r="N3" i="1"/>
  <c r="N14" i="1"/>
  <c r="N25" i="1"/>
  <c r="N38" i="1"/>
  <c r="N27" i="1"/>
  <c r="N9" i="1"/>
  <c r="N45" i="1"/>
  <c r="N30" i="1"/>
  <c r="N15" i="1"/>
  <c r="N53" i="1"/>
  <c r="N35" i="1"/>
  <c r="N55" i="1"/>
  <c r="N12" i="1"/>
  <c r="N56" i="1"/>
  <c r="N57" i="1"/>
  <c r="N58" i="1"/>
  <c r="N59" i="1"/>
  <c r="N60" i="1"/>
  <c r="N61" i="1"/>
  <c r="N62" i="1"/>
  <c r="N63" i="1"/>
  <c r="N64" i="1"/>
  <c r="N65" i="1"/>
  <c r="N66" i="1"/>
  <c r="N67" i="1"/>
  <c r="N68" i="1"/>
  <c r="N70" i="1"/>
  <c r="N69" i="1"/>
  <c r="N71" i="1"/>
  <c r="N72" i="1"/>
  <c r="N73" i="1"/>
  <c r="N74" i="1"/>
  <c r="N79" i="1"/>
  <c r="N80" i="1"/>
  <c r="N76" i="1"/>
  <c r="N75" i="1"/>
  <c r="N77" i="1"/>
  <c r="N90" i="1"/>
  <c r="N89" i="1"/>
  <c r="N81" i="1"/>
  <c r="N86" i="1"/>
  <c r="N87" i="1"/>
  <c r="N91" i="1"/>
  <c r="N92" i="1"/>
  <c r="N88" i="1"/>
  <c r="N94" i="1"/>
  <c r="N85" i="1"/>
  <c r="N93" i="1"/>
  <c r="N84" i="1"/>
  <c r="N82" i="1"/>
  <c r="N83" i="1"/>
  <c r="N96" i="1"/>
  <c r="N99" i="1"/>
  <c r="N95" i="1"/>
  <c r="N100" i="1"/>
  <c r="N97" i="1"/>
  <c r="N98" i="1"/>
  <c r="N101" i="1"/>
  <c r="N102" i="1"/>
  <c r="N103" i="1"/>
  <c r="N104" i="1"/>
  <c r="N105" i="1"/>
  <c r="N106" i="1"/>
  <c r="N107" i="1"/>
  <c r="N108" i="1"/>
  <c r="N109" i="1"/>
  <c r="N110" i="1"/>
  <c r="N111" i="1"/>
  <c r="N112" i="1"/>
  <c r="N113" i="1"/>
  <c r="N114" i="1"/>
  <c r="N115" i="1"/>
  <c r="N116" i="1"/>
  <c r="N117" i="1"/>
  <c r="N118" i="1"/>
  <c r="N119" i="1"/>
  <c r="N120" i="1"/>
  <c r="N121" i="1"/>
  <c r="N122" i="1"/>
  <c r="N123" i="1"/>
  <c r="N124" i="1"/>
  <c r="N125" i="1"/>
  <c r="N126" i="1"/>
  <c r="N127" i="1"/>
  <c r="N149" i="1"/>
  <c r="N155" i="1"/>
  <c r="N158" i="1"/>
  <c r="N161" i="1"/>
  <c r="N145" i="1"/>
  <c r="N143" i="1"/>
  <c r="N140" i="1"/>
  <c r="N169" i="1"/>
  <c r="N148" i="1"/>
  <c r="N129" i="1"/>
  <c r="N130" i="1"/>
  <c r="N168" i="1"/>
  <c r="N146" i="1"/>
  <c r="N157" i="1"/>
  <c r="N137" i="1"/>
  <c r="N164" i="1"/>
  <c r="N152" i="1"/>
  <c r="N167" i="1"/>
  <c r="N159" i="1"/>
  <c r="N160" i="1"/>
  <c r="N162" i="1"/>
  <c r="N132" i="1"/>
  <c r="N135" i="1"/>
  <c r="N151" i="1"/>
  <c r="N147" i="1"/>
  <c r="N153" i="1"/>
  <c r="N141" i="1"/>
  <c r="N138" i="1"/>
  <c r="N128" i="1"/>
  <c r="N156" i="1"/>
  <c r="N133" i="1"/>
  <c r="N136" i="1"/>
  <c r="N142" i="1"/>
  <c r="N166" i="1"/>
  <c r="N165" i="1"/>
  <c r="N131" i="1"/>
  <c r="N163" i="1"/>
  <c r="N139" i="1"/>
  <c r="N150" i="1"/>
  <c r="N134" i="1"/>
  <c r="N144" i="1"/>
  <c r="N154" i="1"/>
  <c r="N174" i="1"/>
  <c r="N185" i="1"/>
  <c r="N184" i="1"/>
  <c r="N183" i="1"/>
  <c r="N182" i="1"/>
  <c r="N172" i="1"/>
  <c r="N171" i="1"/>
  <c r="N181" i="1"/>
  <c r="N173" i="1"/>
  <c r="N175" i="1"/>
  <c r="N178" i="1"/>
  <c r="N188" i="1"/>
  <c r="N170" i="1"/>
  <c r="N176" i="1"/>
  <c r="N177" i="1"/>
  <c r="N186" i="1"/>
  <c r="N187" i="1"/>
  <c r="N179" i="1"/>
  <c r="N180" i="1"/>
  <c r="N195" i="1"/>
  <c r="N192" i="1"/>
  <c r="N193" i="1"/>
  <c r="N190" i="1"/>
  <c r="N189" i="1"/>
  <c r="N191" i="1"/>
  <c r="N196" i="1"/>
  <c r="N194" i="1"/>
  <c r="N207" i="1"/>
  <c r="N212" i="1"/>
  <c r="N198" i="1"/>
  <c r="N214" i="1"/>
  <c r="N211" i="1"/>
  <c r="N213" i="1"/>
  <c r="N215" i="1"/>
  <c r="N208" i="1"/>
  <c r="N204" i="1"/>
  <c r="N205" i="1"/>
  <c r="N206" i="1"/>
  <c r="N210" i="1"/>
  <c r="N216" i="1"/>
  <c r="N197" i="1"/>
  <c r="N199" i="1"/>
  <c r="N201" i="1"/>
  <c r="N200" i="1"/>
  <c r="N209" i="1"/>
  <c r="N202" i="1"/>
  <c r="N230" i="1"/>
  <c r="N231" i="1"/>
  <c r="N229" i="1"/>
  <c r="N224" i="1"/>
  <c r="N225" i="1"/>
  <c r="N217" i="1"/>
  <c r="N221" i="1"/>
  <c r="N232" i="1"/>
  <c r="N220" i="1"/>
  <c r="N219" i="1"/>
  <c r="N218" i="1"/>
  <c r="N227" i="1"/>
  <c r="N223" i="1"/>
  <c r="N222" i="1"/>
  <c r="N228" i="1"/>
  <c r="N226" i="1"/>
  <c r="N51" i="1"/>
  <c r="G2" i="3"/>
  <c r="W4" i="1"/>
  <c r="W44" i="1"/>
  <c r="W48" i="1"/>
  <c r="W21" i="1"/>
  <c r="W7" i="1"/>
  <c r="W42" i="1"/>
  <c r="W41" i="1"/>
  <c r="W49" i="1"/>
  <c r="W31" i="1"/>
  <c r="W40" i="1"/>
  <c r="W50" i="1"/>
  <c r="W47" i="1"/>
  <c r="W23" i="1"/>
  <c r="W52" i="1"/>
  <c r="W39" i="1"/>
  <c r="W34" i="1"/>
  <c r="W32" i="1"/>
  <c r="W6" i="1"/>
  <c r="W54" i="1"/>
  <c r="W20" i="1"/>
  <c r="W36" i="1"/>
  <c r="W13" i="1"/>
  <c r="W18" i="1"/>
  <c r="W16" i="1"/>
  <c r="W37" i="1"/>
  <c r="W2" i="1"/>
  <c r="W46" i="1"/>
  <c r="W43" i="1"/>
  <c r="W10" i="1"/>
  <c r="W8" i="1"/>
  <c r="W17" i="1"/>
  <c r="W11" i="1"/>
  <c r="W5" i="1"/>
  <c r="W28" i="1"/>
  <c r="W19" i="1"/>
  <c r="W26" i="1"/>
  <c r="W29" i="1"/>
  <c r="W24" i="1"/>
  <c r="W22" i="1"/>
  <c r="W33" i="1"/>
  <c r="W3" i="1"/>
  <c r="W14" i="1"/>
  <c r="W25" i="1"/>
  <c r="W38" i="1"/>
  <c r="W27" i="1"/>
  <c r="W9" i="1"/>
  <c r="W45" i="1"/>
  <c r="W30" i="1"/>
  <c r="W15" i="1"/>
  <c r="W53" i="1"/>
  <c r="W35" i="1"/>
  <c r="W55" i="1"/>
  <c r="W12" i="1"/>
  <c r="W56" i="1"/>
  <c r="W57" i="1"/>
  <c r="W58" i="1"/>
  <c r="W59" i="1"/>
  <c r="W60" i="1"/>
  <c r="W61" i="1"/>
  <c r="W62" i="1"/>
  <c r="W63" i="1"/>
  <c r="W64" i="1"/>
  <c r="W65" i="1"/>
  <c r="W66" i="1"/>
  <c r="W67" i="1"/>
  <c r="W68" i="1"/>
  <c r="W70" i="1"/>
  <c r="W69" i="1"/>
  <c r="W71" i="1"/>
  <c r="W72" i="1"/>
  <c r="W73" i="1"/>
  <c r="W74" i="1"/>
  <c r="W79" i="1"/>
  <c r="W80" i="1"/>
  <c r="W76" i="1"/>
  <c r="W75" i="1"/>
  <c r="W77" i="1"/>
  <c r="W90" i="1"/>
  <c r="W89" i="1"/>
  <c r="W81" i="1"/>
  <c r="W86" i="1"/>
  <c r="W87" i="1"/>
  <c r="W91" i="1"/>
  <c r="W92" i="1"/>
  <c r="W88" i="1"/>
  <c r="W94" i="1"/>
  <c r="W85" i="1"/>
  <c r="W93" i="1"/>
  <c r="W84" i="1"/>
  <c r="W82" i="1"/>
  <c r="W83" i="1"/>
  <c r="W96" i="1"/>
  <c r="W99" i="1"/>
  <c r="W95" i="1"/>
  <c r="W100" i="1"/>
  <c r="W97" i="1"/>
  <c r="W98" i="1"/>
  <c r="W101" i="1"/>
  <c r="W102" i="1"/>
  <c r="W103" i="1"/>
  <c r="W104" i="1"/>
  <c r="W105" i="1"/>
  <c r="W106" i="1"/>
  <c r="W107" i="1"/>
  <c r="W108" i="1"/>
  <c r="W109" i="1"/>
  <c r="W110" i="1"/>
  <c r="W111" i="1"/>
  <c r="W112" i="1"/>
  <c r="W113" i="1"/>
  <c r="W114" i="1"/>
  <c r="W115" i="1"/>
  <c r="W116" i="1"/>
  <c r="W117" i="1"/>
  <c r="W118" i="1"/>
  <c r="W119" i="1"/>
  <c r="W120" i="1"/>
  <c r="W121" i="1"/>
  <c r="W122" i="1"/>
  <c r="W123" i="1"/>
  <c r="W124" i="1"/>
  <c r="W125" i="1"/>
  <c r="W126" i="1"/>
  <c r="W127" i="1"/>
  <c r="W149" i="1"/>
  <c r="W155" i="1"/>
  <c r="W158" i="1"/>
  <c r="W161" i="1"/>
  <c r="W145" i="1"/>
  <c r="W143" i="1"/>
  <c r="W140" i="1"/>
  <c r="W169" i="1"/>
  <c r="W148" i="1"/>
  <c r="W129" i="1"/>
  <c r="W130" i="1"/>
  <c r="W168" i="1"/>
  <c r="W146" i="1"/>
  <c r="W157" i="1"/>
  <c r="W137" i="1"/>
  <c r="W164" i="1"/>
  <c r="W152" i="1"/>
  <c r="W167" i="1"/>
  <c r="W159" i="1"/>
  <c r="W160" i="1"/>
  <c r="W162" i="1"/>
  <c r="W132" i="1"/>
  <c r="W135" i="1"/>
  <c r="W151" i="1"/>
  <c r="W147" i="1"/>
  <c r="W153" i="1"/>
  <c r="W141" i="1"/>
  <c r="W138" i="1"/>
  <c r="W128" i="1"/>
  <c r="W156" i="1"/>
  <c r="W133" i="1"/>
  <c r="W136" i="1"/>
  <c r="W142" i="1"/>
  <c r="W166" i="1"/>
  <c r="W165" i="1"/>
  <c r="W131" i="1"/>
  <c r="W163" i="1"/>
  <c r="W139" i="1"/>
  <c r="W150" i="1"/>
  <c r="W134" i="1"/>
  <c r="W144" i="1"/>
  <c r="W154" i="1"/>
  <c r="W174" i="1"/>
  <c r="W185" i="1"/>
  <c r="W184" i="1"/>
  <c r="W183" i="1"/>
  <c r="W182" i="1"/>
  <c r="W172" i="1"/>
  <c r="W171" i="1"/>
  <c r="W181" i="1"/>
  <c r="W173" i="1"/>
  <c r="W175" i="1"/>
  <c r="W178" i="1"/>
  <c r="W188" i="1"/>
  <c r="W170" i="1"/>
  <c r="W176" i="1"/>
  <c r="W177" i="1"/>
  <c r="W186" i="1"/>
  <c r="W187" i="1"/>
  <c r="W179" i="1"/>
  <c r="W180" i="1"/>
  <c r="W195" i="1"/>
  <c r="W192" i="1"/>
  <c r="W193" i="1"/>
  <c r="W190" i="1"/>
  <c r="W189" i="1"/>
  <c r="W191" i="1"/>
  <c r="W196" i="1"/>
  <c r="W194" i="1"/>
  <c r="W207" i="1"/>
  <c r="W212" i="1"/>
  <c r="W198" i="1"/>
  <c r="W214" i="1"/>
  <c r="W211" i="1"/>
  <c r="W213" i="1"/>
  <c r="W215" i="1"/>
  <c r="W208" i="1"/>
  <c r="W204" i="1"/>
  <c r="W205" i="1"/>
  <c r="W206" i="1"/>
  <c r="W210" i="1"/>
  <c r="W216" i="1"/>
  <c r="W197" i="1"/>
  <c r="W199" i="1"/>
  <c r="W201" i="1"/>
  <c r="W200" i="1"/>
  <c r="W209" i="1"/>
  <c r="W202" i="1"/>
  <c r="W230" i="1"/>
  <c r="W231" i="1"/>
  <c r="W229" i="1"/>
  <c r="W224" i="1"/>
  <c r="W225" i="1"/>
  <c r="W217" i="1"/>
  <c r="W221" i="1"/>
  <c r="W232" i="1"/>
  <c r="W220" i="1"/>
  <c r="W219" i="1"/>
  <c r="W218" i="1"/>
  <c r="W227" i="1"/>
  <c r="W223" i="1"/>
  <c r="W222" i="1"/>
  <c r="W228" i="1"/>
  <c r="W226" i="1"/>
  <c r="W51" i="1"/>
  <c r="O4" i="1"/>
  <c r="O44" i="1"/>
  <c r="O48" i="1"/>
  <c r="O21" i="1"/>
  <c r="O7" i="1"/>
  <c r="O42" i="1"/>
  <c r="O41" i="1"/>
  <c r="O49" i="1"/>
  <c r="O31" i="1"/>
  <c r="O40" i="1"/>
  <c r="O50" i="1"/>
  <c r="O47" i="1"/>
  <c r="O23" i="1"/>
  <c r="O52" i="1"/>
  <c r="O39" i="1"/>
  <c r="O34" i="1"/>
  <c r="O32" i="1"/>
  <c r="O6" i="1"/>
  <c r="O54" i="1"/>
  <c r="O20" i="1"/>
  <c r="O36" i="1"/>
  <c r="O13" i="1"/>
  <c r="O18" i="1"/>
  <c r="O16" i="1"/>
  <c r="O37" i="1"/>
  <c r="O2" i="1"/>
  <c r="O46" i="1"/>
  <c r="O43" i="1"/>
  <c r="O10" i="1"/>
  <c r="O8" i="1"/>
  <c r="O17" i="1"/>
  <c r="O11" i="1"/>
  <c r="O5" i="1"/>
  <c r="O28" i="1"/>
  <c r="O19" i="1"/>
  <c r="O26" i="1"/>
  <c r="O29" i="1"/>
  <c r="O24" i="1"/>
  <c r="O22" i="1"/>
  <c r="O33" i="1"/>
  <c r="O3" i="1"/>
  <c r="O14" i="1"/>
  <c r="O25" i="1"/>
  <c r="O38" i="1"/>
  <c r="O27" i="1"/>
  <c r="O9" i="1"/>
  <c r="O45" i="1"/>
  <c r="O30" i="1"/>
  <c r="O15" i="1"/>
  <c r="O53" i="1"/>
  <c r="O35" i="1"/>
  <c r="O55" i="1"/>
  <c r="O12" i="1"/>
  <c r="O56" i="1"/>
  <c r="O57" i="1"/>
  <c r="O58" i="1"/>
  <c r="O59" i="1"/>
  <c r="O60" i="1"/>
  <c r="O61" i="1"/>
  <c r="O62" i="1"/>
  <c r="O63" i="1"/>
  <c r="O64" i="1"/>
  <c r="O65" i="1"/>
  <c r="O66" i="1"/>
  <c r="O67" i="1"/>
  <c r="O68" i="1"/>
  <c r="O70" i="1"/>
  <c r="O69" i="1"/>
  <c r="O71" i="1"/>
  <c r="O72" i="1"/>
  <c r="O73" i="1"/>
  <c r="O74" i="1"/>
  <c r="O79" i="1"/>
  <c r="O80" i="1"/>
  <c r="O76" i="1"/>
  <c r="O75" i="1"/>
  <c r="O77" i="1"/>
  <c r="O90" i="1"/>
  <c r="O89" i="1"/>
  <c r="O81" i="1"/>
  <c r="O86" i="1"/>
  <c r="O87" i="1"/>
  <c r="O91" i="1"/>
  <c r="O92" i="1"/>
  <c r="O88" i="1"/>
  <c r="O94" i="1"/>
  <c r="O85" i="1"/>
  <c r="O93" i="1"/>
  <c r="O84" i="1"/>
  <c r="O82" i="1"/>
  <c r="O83" i="1"/>
  <c r="O96" i="1"/>
  <c r="O99" i="1"/>
  <c r="O95" i="1"/>
  <c r="O100" i="1"/>
  <c r="O97" i="1"/>
  <c r="O98" i="1"/>
  <c r="O101" i="1"/>
  <c r="O102" i="1"/>
  <c r="O103" i="1"/>
  <c r="O104" i="1"/>
  <c r="O105" i="1"/>
  <c r="O106" i="1"/>
  <c r="O107" i="1"/>
  <c r="O108" i="1"/>
  <c r="O109" i="1"/>
  <c r="O110" i="1"/>
  <c r="O111" i="1"/>
  <c r="O112" i="1"/>
  <c r="O113" i="1"/>
  <c r="O114" i="1"/>
  <c r="O115" i="1"/>
  <c r="O116" i="1"/>
  <c r="O117" i="1"/>
  <c r="O118" i="1"/>
  <c r="O119" i="1"/>
  <c r="O120" i="1"/>
  <c r="O121" i="1"/>
  <c r="O122" i="1"/>
  <c r="O123" i="1"/>
  <c r="O124" i="1"/>
  <c r="O125" i="1"/>
  <c r="O126" i="1"/>
  <c r="O127" i="1"/>
  <c r="O149" i="1"/>
  <c r="O155" i="1"/>
  <c r="O158" i="1"/>
  <c r="O161" i="1"/>
  <c r="O145" i="1"/>
  <c r="O143" i="1"/>
  <c r="O140" i="1"/>
  <c r="O169" i="1"/>
  <c r="O148" i="1"/>
  <c r="O129" i="1"/>
  <c r="O130" i="1"/>
  <c r="O168" i="1"/>
  <c r="O146" i="1"/>
  <c r="O157" i="1"/>
  <c r="O137" i="1"/>
  <c r="O164" i="1"/>
  <c r="O152" i="1"/>
  <c r="O167" i="1"/>
  <c r="O159" i="1"/>
  <c r="O160" i="1"/>
  <c r="O162" i="1"/>
  <c r="O132" i="1"/>
  <c r="O135" i="1"/>
  <c r="O151" i="1"/>
  <c r="O147" i="1"/>
  <c r="O153" i="1"/>
  <c r="O141" i="1"/>
  <c r="O138" i="1"/>
  <c r="O128" i="1"/>
  <c r="O156" i="1"/>
  <c r="O133" i="1"/>
  <c r="O136" i="1"/>
  <c r="O142" i="1"/>
  <c r="O166" i="1"/>
  <c r="O165" i="1"/>
  <c r="O131" i="1"/>
  <c r="O163" i="1"/>
  <c r="O139" i="1"/>
  <c r="O150" i="1"/>
  <c r="O134" i="1"/>
  <c r="O144" i="1"/>
  <c r="O154" i="1"/>
  <c r="O174" i="1"/>
  <c r="O185" i="1"/>
  <c r="O184" i="1"/>
  <c r="O183" i="1"/>
  <c r="O182" i="1"/>
  <c r="O172" i="1"/>
  <c r="O171" i="1"/>
  <c r="O181" i="1"/>
  <c r="O173" i="1"/>
  <c r="O175" i="1"/>
  <c r="O178" i="1"/>
  <c r="O188" i="1"/>
  <c r="O170" i="1"/>
  <c r="O176" i="1"/>
  <c r="O177" i="1"/>
  <c r="O186" i="1"/>
  <c r="O187" i="1"/>
  <c r="O179" i="1"/>
  <c r="O180" i="1"/>
  <c r="O195" i="1"/>
  <c r="O192" i="1"/>
  <c r="O193" i="1"/>
  <c r="O190" i="1"/>
  <c r="O189" i="1"/>
  <c r="O191" i="1"/>
  <c r="O196" i="1"/>
  <c r="O194" i="1"/>
  <c r="O207" i="1"/>
  <c r="O212" i="1"/>
  <c r="O198" i="1"/>
  <c r="O214" i="1"/>
  <c r="O211" i="1"/>
  <c r="O213" i="1"/>
  <c r="O215" i="1"/>
  <c r="O208" i="1"/>
  <c r="O204" i="1"/>
  <c r="O205" i="1"/>
  <c r="O206" i="1"/>
  <c r="O210" i="1"/>
  <c r="O216" i="1"/>
  <c r="O197" i="1"/>
  <c r="O199" i="1"/>
  <c r="O201" i="1"/>
  <c r="O200" i="1"/>
  <c r="O209" i="1"/>
  <c r="O202" i="1"/>
  <c r="O230" i="1"/>
  <c r="O231" i="1"/>
  <c r="O229" i="1"/>
  <c r="O224" i="1"/>
  <c r="O225" i="1"/>
  <c r="O217" i="1"/>
  <c r="O221" i="1"/>
  <c r="O232" i="1"/>
  <c r="O220" i="1"/>
  <c r="O219" i="1"/>
  <c r="O218" i="1"/>
  <c r="O227" i="1"/>
  <c r="O223" i="1"/>
  <c r="O222" i="1"/>
  <c r="O228" i="1"/>
  <c r="O226" i="1"/>
  <c r="O51" i="1"/>
  <c r="E2" i="3"/>
  <c r="F2" i="3"/>
  <c r="C2" i="3"/>
  <c r="D2" i="3" l="1"/>
  <c r="B2" i="3"/>
  <c r="A2" i="3"/>
  <c r="B2" i="16"/>
  <c r="A2" i="16"/>
  <c r="J2" i="16"/>
  <c r="E2" i="16"/>
  <c r="I2" i="16"/>
  <c r="Y55" i="1"/>
  <c r="X55" i="1"/>
  <c r="V55" i="1"/>
  <c r="U55" i="1"/>
  <c r="T55" i="1"/>
  <c r="S55" i="1"/>
  <c r="R55" i="1"/>
  <c r="Q55" i="1"/>
  <c r="P55" i="1"/>
  <c r="C2" i="16"/>
  <c r="D2" i="16"/>
  <c r="H2" i="16"/>
  <c r="G2" i="16"/>
  <c r="F2" i="16"/>
  <c r="Y160" i="1"/>
  <c r="X160" i="1"/>
  <c r="V160" i="1"/>
  <c r="U160" i="1"/>
  <c r="T160" i="1"/>
  <c r="S160" i="1"/>
  <c r="R160" i="1"/>
  <c r="Q160" i="1"/>
  <c r="P160" i="1"/>
  <c r="P197" i="1" l="1"/>
  <c r="Q197" i="1"/>
  <c r="R197" i="1"/>
  <c r="S197" i="1"/>
  <c r="T197" i="1"/>
  <c r="U197" i="1"/>
  <c r="V197" i="1"/>
  <c r="X197" i="1"/>
  <c r="Y197" i="1"/>
  <c r="P3" i="1"/>
  <c r="Q3" i="1"/>
  <c r="R3" i="1"/>
  <c r="S3" i="1"/>
  <c r="T3" i="1"/>
  <c r="U3" i="1"/>
  <c r="V3" i="1"/>
  <c r="X3" i="1"/>
  <c r="Y3" i="1"/>
  <c r="P101" i="1"/>
  <c r="Q101" i="1"/>
  <c r="R101" i="1"/>
  <c r="S101" i="1"/>
  <c r="T101" i="1"/>
  <c r="U101" i="1"/>
  <c r="V101" i="1"/>
  <c r="X101" i="1"/>
  <c r="Y101" i="1"/>
  <c r="P7" i="1"/>
  <c r="Q7" i="1"/>
  <c r="R7" i="1"/>
  <c r="S7" i="1"/>
  <c r="T7" i="1"/>
  <c r="U7" i="1"/>
  <c r="V7" i="1"/>
  <c r="X7" i="1"/>
  <c r="Y7" i="1"/>
  <c r="P6" i="1"/>
  <c r="Q6" i="1"/>
  <c r="R6" i="1"/>
  <c r="S6" i="1"/>
  <c r="T6" i="1"/>
  <c r="U6" i="1"/>
  <c r="V6" i="1"/>
  <c r="X6" i="1"/>
  <c r="Y6" i="1"/>
  <c r="P5" i="1"/>
  <c r="Q5" i="1"/>
  <c r="R5" i="1"/>
  <c r="S5" i="1"/>
  <c r="T5" i="1"/>
  <c r="U5" i="1"/>
  <c r="V5" i="1"/>
  <c r="X5" i="1"/>
  <c r="Y5" i="1"/>
  <c r="P198" i="1"/>
  <c r="Q198" i="1"/>
  <c r="R198" i="1"/>
  <c r="S198" i="1"/>
  <c r="T198" i="1"/>
  <c r="U198" i="1"/>
  <c r="V198" i="1"/>
  <c r="X198" i="1"/>
  <c r="Y198" i="1"/>
  <c r="P102" i="1"/>
  <c r="Q102" i="1"/>
  <c r="R102" i="1"/>
  <c r="S102" i="1"/>
  <c r="T102" i="1"/>
  <c r="U102" i="1"/>
  <c r="V102" i="1"/>
  <c r="X102" i="1"/>
  <c r="Y102" i="1"/>
  <c r="P199" i="1"/>
  <c r="Q199" i="1"/>
  <c r="R199" i="1"/>
  <c r="S199" i="1"/>
  <c r="T199" i="1"/>
  <c r="U199" i="1"/>
  <c r="V199" i="1"/>
  <c r="X199" i="1"/>
  <c r="Y199" i="1"/>
  <c r="P8" i="1"/>
  <c r="Q8" i="1"/>
  <c r="R8" i="1"/>
  <c r="S8" i="1"/>
  <c r="T8" i="1"/>
  <c r="U8" i="1"/>
  <c r="V8" i="1"/>
  <c r="X8" i="1"/>
  <c r="Y8" i="1"/>
  <c r="P9" i="1"/>
  <c r="Q9" i="1"/>
  <c r="R9" i="1"/>
  <c r="S9" i="1"/>
  <c r="T9" i="1"/>
  <c r="U9" i="1"/>
  <c r="V9" i="1"/>
  <c r="X9" i="1"/>
  <c r="Y9" i="1"/>
  <c r="P217" i="1"/>
  <c r="Q217" i="1"/>
  <c r="R217" i="1"/>
  <c r="S217" i="1"/>
  <c r="T217" i="1"/>
  <c r="U217" i="1"/>
  <c r="V217" i="1"/>
  <c r="X217" i="1"/>
  <c r="Y217" i="1"/>
  <c r="P10" i="1"/>
  <c r="Q10" i="1"/>
  <c r="R10" i="1"/>
  <c r="S10" i="1"/>
  <c r="T10" i="1"/>
  <c r="U10" i="1"/>
  <c r="V10" i="1"/>
  <c r="X10" i="1"/>
  <c r="Y10" i="1"/>
  <c r="P11" i="1"/>
  <c r="Q11" i="1"/>
  <c r="R11" i="1"/>
  <c r="S11" i="1"/>
  <c r="T11" i="1"/>
  <c r="U11" i="1"/>
  <c r="V11" i="1"/>
  <c r="X11" i="1"/>
  <c r="Y11" i="1"/>
  <c r="P218" i="1"/>
  <c r="Q218" i="1"/>
  <c r="R218" i="1"/>
  <c r="S218" i="1"/>
  <c r="T218" i="1"/>
  <c r="U218" i="1"/>
  <c r="V218" i="1"/>
  <c r="X218" i="1"/>
  <c r="Y218" i="1"/>
  <c r="P12" i="1"/>
  <c r="Q12" i="1"/>
  <c r="R12" i="1"/>
  <c r="S12" i="1"/>
  <c r="T12" i="1"/>
  <c r="U12" i="1"/>
  <c r="V12" i="1"/>
  <c r="X12" i="1"/>
  <c r="Y12" i="1"/>
  <c r="P13" i="1"/>
  <c r="Q13" i="1"/>
  <c r="R13" i="1"/>
  <c r="S13" i="1"/>
  <c r="T13" i="1"/>
  <c r="U13" i="1"/>
  <c r="V13" i="1"/>
  <c r="X13" i="1"/>
  <c r="Y13" i="1"/>
  <c r="P14" i="1"/>
  <c r="Q14" i="1"/>
  <c r="R14" i="1"/>
  <c r="S14" i="1"/>
  <c r="T14" i="1"/>
  <c r="U14" i="1"/>
  <c r="V14" i="1"/>
  <c r="X14" i="1"/>
  <c r="Y14" i="1"/>
  <c r="P202" i="1"/>
  <c r="Q202" i="1"/>
  <c r="R202" i="1"/>
  <c r="S202" i="1"/>
  <c r="T202" i="1"/>
  <c r="U202" i="1"/>
  <c r="V202" i="1"/>
  <c r="X202" i="1"/>
  <c r="Y202" i="1"/>
  <c r="P18" i="1"/>
  <c r="Q18" i="1"/>
  <c r="R18" i="1"/>
  <c r="S18" i="1"/>
  <c r="T18" i="1"/>
  <c r="U18" i="1"/>
  <c r="V18" i="1"/>
  <c r="X18" i="1"/>
  <c r="Y18" i="1"/>
  <c r="P16" i="1"/>
  <c r="Q16" i="1"/>
  <c r="R16" i="1"/>
  <c r="S16" i="1"/>
  <c r="T16" i="1"/>
  <c r="U16" i="1"/>
  <c r="V16" i="1"/>
  <c r="X16" i="1"/>
  <c r="Y16" i="1"/>
  <c r="P103" i="1"/>
  <c r="Q103" i="1"/>
  <c r="R103" i="1"/>
  <c r="S103" i="1"/>
  <c r="T103" i="1"/>
  <c r="U103" i="1"/>
  <c r="V103" i="1"/>
  <c r="X103" i="1"/>
  <c r="Y103" i="1"/>
  <c r="P104" i="1"/>
  <c r="Q104" i="1"/>
  <c r="R104" i="1"/>
  <c r="S104" i="1"/>
  <c r="T104" i="1"/>
  <c r="U104" i="1"/>
  <c r="V104" i="1"/>
  <c r="X104" i="1"/>
  <c r="Y104" i="1"/>
  <c r="P219" i="1"/>
  <c r="Q219" i="1"/>
  <c r="R219" i="1"/>
  <c r="S219" i="1"/>
  <c r="T219" i="1"/>
  <c r="U219" i="1"/>
  <c r="V219" i="1"/>
  <c r="X219" i="1"/>
  <c r="Y219" i="1"/>
  <c r="P19" i="1"/>
  <c r="Q19" i="1"/>
  <c r="R19" i="1"/>
  <c r="S19" i="1"/>
  <c r="T19" i="1"/>
  <c r="U19" i="1"/>
  <c r="V19" i="1"/>
  <c r="X19" i="1"/>
  <c r="Y19" i="1"/>
  <c r="P20" i="1"/>
  <c r="Q20" i="1"/>
  <c r="R20" i="1"/>
  <c r="S20" i="1"/>
  <c r="T20" i="1"/>
  <c r="U20" i="1"/>
  <c r="V20" i="1"/>
  <c r="X20" i="1"/>
  <c r="Y20" i="1"/>
  <c r="P220" i="1"/>
  <c r="Q220" i="1"/>
  <c r="R220" i="1"/>
  <c r="S220" i="1"/>
  <c r="T220" i="1"/>
  <c r="U220" i="1"/>
  <c r="V220" i="1"/>
  <c r="X220" i="1"/>
  <c r="Y220" i="1"/>
  <c r="P21" i="1"/>
  <c r="Q21" i="1"/>
  <c r="R21" i="1"/>
  <c r="S21" i="1"/>
  <c r="T21" i="1"/>
  <c r="U21" i="1"/>
  <c r="V21" i="1"/>
  <c r="X21" i="1"/>
  <c r="Y21" i="1"/>
  <c r="P128" i="1"/>
  <c r="Q128" i="1"/>
  <c r="R128" i="1"/>
  <c r="S128" i="1"/>
  <c r="T128" i="1"/>
  <c r="U128" i="1"/>
  <c r="V128" i="1"/>
  <c r="X128" i="1"/>
  <c r="Y128" i="1"/>
  <c r="P22" i="1"/>
  <c r="Q22" i="1"/>
  <c r="R22" i="1"/>
  <c r="S22" i="1"/>
  <c r="T22" i="1"/>
  <c r="U22" i="1"/>
  <c r="V22" i="1"/>
  <c r="X22" i="1"/>
  <c r="Y22" i="1"/>
  <c r="P221" i="1"/>
  <c r="Q221" i="1"/>
  <c r="R221" i="1"/>
  <c r="S221" i="1"/>
  <c r="T221" i="1"/>
  <c r="U221" i="1"/>
  <c r="V221" i="1"/>
  <c r="X221" i="1"/>
  <c r="Y221" i="1"/>
  <c r="P24" i="1"/>
  <c r="Q24" i="1"/>
  <c r="R24" i="1"/>
  <c r="S24" i="1"/>
  <c r="T24" i="1"/>
  <c r="U24" i="1"/>
  <c r="V24" i="1"/>
  <c r="X24" i="1"/>
  <c r="Y24" i="1"/>
  <c r="P23" i="1"/>
  <c r="Q23" i="1"/>
  <c r="R23" i="1"/>
  <c r="S23" i="1"/>
  <c r="T23" i="1"/>
  <c r="U23" i="1"/>
  <c r="V23" i="1"/>
  <c r="X23" i="1"/>
  <c r="Y23" i="1"/>
  <c r="P222" i="1"/>
  <c r="Q222" i="1"/>
  <c r="R222" i="1"/>
  <c r="S222" i="1"/>
  <c r="T222" i="1"/>
  <c r="U222" i="1"/>
  <c r="V222" i="1"/>
  <c r="X222" i="1"/>
  <c r="Y222" i="1"/>
  <c r="P223" i="1"/>
  <c r="Q223" i="1"/>
  <c r="R223" i="1"/>
  <c r="S223" i="1"/>
  <c r="T223" i="1"/>
  <c r="U223" i="1"/>
  <c r="V223" i="1"/>
  <c r="X223" i="1"/>
  <c r="Y223" i="1"/>
  <c r="P106" i="1"/>
  <c r="Q106" i="1"/>
  <c r="R106" i="1"/>
  <c r="S106" i="1"/>
  <c r="T106" i="1"/>
  <c r="U106" i="1"/>
  <c r="V106" i="1"/>
  <c r="X106" i="1"/>
  <c r="Y106" i="1"/>
  <c r="P25" i="1"/>
  <c r="Q25" i="1"/>
  <c r="R25" i="1"/>
  <c r="S25" i="1"/>
  <c r="T25" i="1"/>
  <c r="U25" i="1"/>
  <c r="V25" i="1"/>
  <c r="X25" i="1"/>
  <c r="Y25" i="1"/>
  <c r="P170" i="1"/>
  <c r="Q170" i="1"/>
  <c r="R170" i="1"/>
  <c r="S170" i="1"/>
  <c r="T170" i="1"/>
  <c r="U170" i="1"/>
  <c r="V170" i="1"/>
  <c r="X170" i="1"/>
  <c r="Y170" i="1"/>
  <c r="P108" i="1"/>
  <c r="Q108" i="1"/>
  <c r="R108" i="1"/>
  <c r="S108" i="1"/>
  <c r="T108" i="1"/>
  <c r="U108" i="1"/>
  <c r="V108" i="1"/>
  <c r="X108" i="1"/>
  <c r="Y108" i="1"/>
  <c r="P28" i="1"/>
  <c r="Q28" i="1"/>
  <c r="R28" i="1"/>
  <c r="S28" i="1"/>
  <c r="T28" i="1"/>
  <c r="U28" i="1"/>
  <c r="V28" i="1"/>
  <c r="X28" i="1"/>
  <c r="Y28" i="1"/>
  <c r="P26" i="1"/>
  <c r="Q26" i="1"/>
  <c r="R26" i="1"/>
  <c r="S26" i="1"/>
  <c r="T26" i="1"/>
  <c r="U26" i="1"/>
  <c r="V26" i="1"/>
  <c r="X26" i="1"/>
  <c r="Y26" i="1"/>
  <c r="P81" i="1"/>
  <c r="Q81" i="1"/>
  <c r="R81" i="1"/>
  <c r="S81" i="1"/>
  <c r="T81" i="1"/>
  <c r="U81" i="1"/>
  <c r="V81" i="1"/>
  <c r="X81" i="1"/>
  <c r="Y81" i="1"/>
  <c r="P109" i="1"/>
  <c r="Q109" i="1"/>
  <c r="R109" i="1"/>
  <c r="S109" i="1"/>
  <c r="T109" i="1"/>
  <c r="U109" i="1"/>
  <c r="V109" i="1"/>
  <c r="X109" i="1"/>
  <c r="Y109" i="1"/>
  <c r="P129" i="1"/>
  <c r="Q129" i="1"/>
  <c r="R129" i="1"/>
  <c r="S129" i="1"/>
  <c r="T129" i="1"/>
  <c r="U129" i="1"/>
  <c r="V129" i="1"/>
  <c r="X129" i="1"/>
  <c r="Y129" i="1"/>
  <c r="P171" i="1"/>
  <c r="Q171" i="1"/>
  <c r="R171" i="1"/>
  <c r="S171" i="1"/>
  <c r="T171" i="1"/>
  <c r="U171" i="1"/>
  <c r="V171" i="1"/>
  <c r="X171" i="1"/>
  <c r="Y171" i="1"/>
  <c r="P27" i="1"/>
  <c r="Q27" i="1"/>
  <c r="R27" i="1"/>
  <c r="S27" i="1"/>
  <c r="T27" i="1"/>
  <c r="U27" i="1"/>
  <c r="V27" i="1"/>
  <c r="X27" i="1"/>
  <c r="Y27" i="1"/>
  <c r="P110" i="1"/>
  <c r="Q110" i="1"/>
  <c r="R110" i="1"/>
  <c r="S110" i="1"/>
  <c r="T110" i="1"/>
  <c r="U110" i="1"/>
  <c r="V110" i="1"/>
  <c r="X110" i="1"/>
  <c r="Y110" i="1"/>
  <c r="P172" i="1"/>
  <c r="Q172" i="1"/>
  <c r="R172" i="1"/>
  <c r="S172" i="1"/>
  <c r="T172" i="1"/>
  <c r="U172" i="1"/>
  <c r="V172" i="1"/>
  <c r="X172" i="1"/>
  <c r="Y172" i="1"/>
  <c r="P204" i="1"/>
  <c r="Q204" i="1"/>
  <c r="R204" i="1"/>
  <c r="S204" i="1"/>
  <c r="T204" i="1"/>
  <c r="U204" i="1"/>
  <c r="V204" i="1"/>
  <c r="X204" i="1"/>
  <c r="Y204" i="1"/>
  <c r="P173" i="1"/>
  <c r="Q173" i="1"/>
  <c r="R173" i="1"/>
  <c r="S173" i="1"/>
  <c r="T173" i="1"/>
  <c r="U173" i="1"/>
  <c r="V173" i="1"/>
  <c r="X173" i="1"/>
  <c r="Y173" i="1"/>
  <c r="P224" i="1"/>
  <c r="Q224" i="1"/>
  <c r="R224" i="1"/>
  <c r="S224" i="1"/>
  <c r="T224" i="1"/>
  <c r="U224" i="1"/>
  <c r="V224" i="1"/>
  <c r="X224" i="1"/>
  <c r="Y224" i="1"/>
  <c r="P225" i="1"/>
  <c r="Q225" i="1"/>
  <c r="R225" i="1"/>
  <c r="S225" i="1"/>
  <c r="T225" i="1"/>
  <c r="U225" i="1"/>
  <c r="V225" i="1"/>
  <c r="X225" i="1"/>
  <c r="Y225" i="1"/>
  <c r="P29" i="1"/>
  <c r="Q29" i="1"/>
  <c r="R29" i="1"/>
  <c r="S29" i="1"/>
  <c r="T29" i="1"/>
  <c r="U29" i="1"/>
  <c r="V29" i="1"/>
  <c r="X29" i="1"/>
  <c r="Y29" i="1"/>
  <c r="P30" i="1"/>
  <c r="Q30" i="1"/>
  <c r="R30" i="1"/>
  <c r="S30" i="1"/>
  <c r="T30" i="1"/>
  <c r="U30" i="1"/>
  <c r="V30" i="1"/>
  <c r="X30" i="1"/>
  <c r="Y30" i="1"/>
  <c r="P31" i="1"/>
  <c r="Q31" i="1"/>
  <c r="R31" i="1"/>
  <c r="S31" i="1"/>
  <c r="T31" i="1"/>
  <c r="U31" i="1"/>
  <c r="V31" i="1"/>
  <c r="X31" i="1"/>
  <c r="Y31" i="1"/>
  <c r="P56" i="1"/>
  <c r="Q56" i="1"/>
  <c r="R56" i="1"/>
  <c r="S56" i="1"/>
  <c r="T56" i="1"/>
  <c r="U56" i="1"/>
  <c r="V56" i="1"/>
  <c r="X56" i="1"/>
  <c r="Y56" i="1"/>
  <c r="P111" i="1"/>
  <c r="Q111" i="1"/>
  <c r="R111" i="1"/>
  <c r="S111" i="1"/>
  <c r="T111" i="1"/>
  <c r="U111" i="1"/>
  <c r="V111" i="1"/>
  <c r="X111" i="1"/>
  <c r="Y111" i="1"/>
  <c r="P189" i="1"/>
  <c r="Q189" i="1"/>
  <c r="R189" i="1"/>
  <c r="S189" i="1"/>
  <c r="T189" i="1"/>
  <c r="U189" i="1"/>
  <c r="V189" i="1"/>
  <c r="X189" i="1"/>
  <c r="Y189" i="1"/>
  <c r="P32" i="1"/>
  <c r="Q32" i="1"/>
  <c r="R32" i="1"/>
  <c r="S32" i="1"/>
  <c r="T32" i="1"/>
  <c r="U32" i="1"/>
  <c r="V32" i="1"/>
  <c r="X32" i="1"/>
  <c r="Y32" i="1"/>
  <c r="P82" i="1"/>
  <c r="Q82" i="1"/>
  <c r="R82" i="1"/>
  <c r="S82" i="1"/>
  <c r="T82" i="1"/>
  <c r="U82" i="1"/>
  <c r="V82" i="1"/>
  <c r="X82" i="1"/>
  <c r="Y82" i="1"/>
  <c r="P174" i="1"/>
  <c r="Q174" i="1"/>
  <c r="R174" i="1"/>
  <c r="S174" i="1"/>
  <c r="T174" i="1"/>
  <c r="U174" i="1"/>
  <c r="V174" i="1"/>
  <c r="X174" i="1"/>
  <c r="Y174" i="1"/>
  <c r="P95" i="1"/>
  <c r="Q95" i="1"/>
  <c r="R95" i="1"/>
  <c r="S95" i="1"/>
  <c r="T95" i="1"/>
  <c r="U95" i="1"/>
  <c r="V95" i="1"/>
  <c r="X95" i="1"/>
  <c r="Y95" i="1"/>
  <c r="P131" i="1"/>
  <c r="Q131" i="1"/>
  <c r="R131" i="1"/>
  <c r="S131" i="1"/>
  <c r="T131" i="1"/>
  <c r="U131" i="1"/>
  <c r="V131" i="1"/>
  <c r="X131" i="1"/>
  <c r="Y131" i="1"/>
  <c r="P226" i="1"/>
  <c r="Q226" i="1"/>
  <c r="R226" i="1"/>
  <c r="S226" i="1"/>
  <c r="T226" i="1"/>
  <c r="U226" i="1"/>
  <c r="V226" i="1"/>
  <c r="X226" i="1"/>
  <c r="Y226" i="1"/>
  <c r="P190" i="1"/>
  <c r="Q190" i="1"/>
  <c r="R190" i="1"/>
  <c r="S190" i="1"/>
  <c r="T190" i="1"/>
  <c r="U190" i="1"/>
  <c r="V190" i="1"/>
  <c r="X190" i="1"/>
  <c r="Y190" i="1"/>
  <c r="P227" i="1"/>
  <c r="Q227" i="1"/>
  <c r="R227" i="1"/>
  <c r="S227" i="1"/>
  <c r="T227" i="1"/>
  <c r="U227" i="1"/>
  <c r="V227" i="1"/>
  <c r="X227" i="1"/>
  <c r="Y227" i="1"/>
  <c r="P132" i="1"/>
  <c r="Q132" i="1"/>
  <c r="R132" i="1"/>
  <c r="S132" i="1"/>
  <c r="T132" i="1"/>
  <c r="U132" i="1"/>
  <c r="V132" i="1"/>
  <c r="X132" i="1"/>
  <c r="Y132" i="1"/>
  <c r="P33" i="1"/>
  <c r="Q33" i="1"/>
  <c r="R33" i="1"/>
  <c r="S33" i="1"/>
  <c r="T33" i="1"/>
  <c r="U33" i="1"/>
  <c r="V33" i="1"/>
  <c r="X33" i="1"/>
  <c r="Y33" i="1"/>
  <c r="P205" i="1"/>
  <c r="Q205" i="1"/>
  <c r="R205" i="1"/>
  <c r="S205" i="1"/>
  <c r="T205" i="1"/>
  <c r="U205" i="1"/>
  <c r="V205" i="1"/>
  <c r="X205" i="1"/>
  <c r="Y205" i="1"/>
  <c r="P228" i="1"/>
  <c r="Q228" i="1"/>
  <c r="R228" i="1"/>
  <c r="S228" i="1"/>
  <c r="T228" i="1"/>
  <c r="U228" i="1"/>
  <c r="V228" i="1"/>
  <c r="X228" i="1"/>
  <c r="Y228" i="1"/>
  <c r="P206" i="1"/>
  <c r="Q206" i="1"/>
  <c r="R206" i="1"/>
  <c r="S206" i="1"/>
  <c r="T206" i="1"/>
  <c r="U206" i="1"/>
  <c r="V206" i="1"/>
  <c r="X206" i="1"/>
  <c r="Y206" i="1"/>
  <c r="P133" i="1"/>
  <c r="Q133" i="1"/>
  <c r="R133" i="1"/>
  <c r="S133" i="1"/>
  <c r="T133" i="1"/>
  <c r="U133" i="1"/>
  <c r="V133" i="1"/>
  <c r="X133" i="1"/>
  <c r="Y133" i="1"/>
  <c r="P83" i="1"/>
  <c r="Q83" i="1"/>
  <c r="R83" i="1"/>
  <c r="S83" i="1"/>
  <c r="T83" i="1"/>
  <c r="U83" i="1"/>
  <c r="V83" i="1"/>
  <c r="X83" i="1"/>
  <c r="Y83" i="1"/>
  <c r="P36" i="1"/>
  <c r="Q36" i="1"/>
  <c r="R36" i="1"/>
  <c r="S36" i="1"/>
  <c r="T36" i="1"/>
  <c r="U36" i="1"/>
  <c r="V36" i="1"/>
  <c r="X36" i="1"/>
  <c r="Y36" i="1"/>
  <c r="P37" i="1"/>
  <c r="Q37" i="1"/>
  <c r="R37" i="1"/>
  <c r="S37" i="1"/>
  <c r="T37" i="1"/>
  <c r="U37" i="1"/>
  <c r="V37" i="1"/>
  <c r="X37" i="1"/>
  <c r="Y37" i="1"/>
  <c r="P138" i="1"/>
  <c r="Q138" i="1"/>
  <c r="R138" i="1"/>
  <c r="S138" i="1"/>
  <c r="T138" i="1"/>
  <c r="U138" i="1"/>
  <c r="V138" i="1"/>
  <c r="X138" i="1"/>
  <c r="Y138" i="1"/>
  <c r="P191" i="1"/>
  <c r="Q191" i="1"/>
  <c r="R191" i="1"/>
  <c r="S191" i="1"/>
  <c r="T191" i="1"/>
  <c r="U191" i="1"/>
  <c r="V191" i="1"/>
  <c r="X191" i="1"/>
  <c r="Y191" i="1"/>
  <c r="P229" i="1"/>
  <c r="Q229" i="1"/>
  <c r="R229" i="1"/>
  <c r="S229" i="1"/>
  <c r="T229" i="1"/>
  <c r="U229" i="1"/>
  <c r="V229" i="1"/>
  <c r="X229" i="1"/>
  <c r="Y229" i="1"/>
  <c r="P134" i="1"/>
  <c r="Q134" i="1"/>
  <c r="R134" i="1"/>
  <c r="S134" i="1"/>
  <c r="T134" i="1"/>
  <c r="U134" i="1"/>
  <c r="V134" i="1"/>
  <c r="X134" i="1"/>
  <c r="Y134" i="1"/>
  <c r="P35" i="1"/>
  <c r="Q35" i="1"/>
  <c r="R35" i="1"/>
  <c r="S35" i="1"/>
  <c r="T35" i="1"/>
  <c r="U35" i="1"/>
  <c r="V35" i="1"/>
  <c r="X35" i="1"/>
  <c r="Y35" i="1"/>
  <c r="P143" i="1"/>
  <c r="Q143" i="1"/>
  <c r="R143" i="1"/>
  <c r="S143" i="1"/>
  <c r="T143" i="1"/>
  <c r="U143" i="1"/>
  <c r="V143" i="1"/>
  <c r="X143" i="1"/>
  <c r="Y143" i="1"/>
  <c r="P135" i="1"/>
  <c r="Q135" i="1"/>
  <c r="R135" i="1"/>
  <c r="S135" i="1"/>
  <c r="T135" i="1"/>
  <c r="U135" i="1"/>
  <c r="V135" i="1"/>
  <c r="X135" i="1"/>
  <c r="Y135" i="1"/>
  <c r="P137" i="1"/>
  <c r="Q137" i="1"/>
  <c r="R137" i="1"/>
  <c r="S137" i="1"/>
  <c r="T137" i="1"/>
  <c r="U137" i="1"/>
  <c r="V137" i="1"/>
  <c r="X137" i="1"/>
  <c r="Y137" i="1"/>
  <c r="P112" i="1"/>
  <c r="Q112" i="1"/>
  <c r="R112" i="1"/>
  <c r="S112" i="1"/>
  <c r="T112" i="1"/>
  <c r="U112" i="1"/>
  <c r="V112" i="1"/>
  <c r="X112" i="1"/>
  <c r="Y112" i="1"/>
  <c r="P141" i="1"/>
  <c r="Q141" i="1"/>
  <c r="R141" i="1"/>
  <c r="S141" i="1"/>
  <c r="T141" i="1"/>
  <c r="U141" i="1"/>
  <c r="V141" i="1"/>
  <c r="X141" i="1"/>
  <c r="Y141" i="1"/>
  <c r="P136" i="1"/>
  <c r="Q136" i="1"/>
  <c r="R136" i="1"/>
  <c r="S136" i="1"/>
  <c r="T136" i="1"/>
  <c r="U136" i="1"/>
  <c r="V136" i="1"/>
  <c r="X136" i="1"/>
  <c r="Y136" i="1"/>
  <c r="P84" i="1"/>
  <c r="Q84" i="1"/>
  <c r="R84" i="1"/>
  <c r="S84" i="1"/>
  <c r="T84" i="1"/>
  <c r="U84" i="1"/>
  <c r="V84" i="1"/>
  <c r="X84" i="1"/>
  <c r="Y84" i="1"/>
  <c r="P140" i="1"/>
  <c r="Q140" i="1"/>
  <c r="R140" i="1"/>
  <c r="S140" i="1"/>
  <c r="T140" i="1"/>
  <c r="U140" i="1"/>
  <c r="V140" i="1"/>
  <c r="X140" i="1"/>
  <c r="Y140" i="1"/>
  <c r="P96" i="1"/>
  <c r="Q96" i="1"/>
  <c r="R96" i="1"/>
  <c r="S96" i="1"/>
  <c r="T96" i="1"/>
  <c r="U96" i="1"/>
  <c r="V96" i="1"/>
  <c r="X96" i="1"/>
  <c r="Y96" i="1"/>
  <c r="P113" i="1"/>
  <c r="Q113" i="1"/>
  <c r="R113" i="1"/>
  <c r="S113" i="1"/>
  <c r="T113" i="1"/>
  <c r="U113" i="1"/>
  <c r="V113" i="1"/>
  <c r="X113" i="1"/>
  <c r="Y113" i="1"/>
  <c r="P144" i="1"/>
  <c r="Q144" i="1"/>
  <c r="R144" i="1"/>
  <c r="S144" i="1"/>
  <c r="T144" i="1"/>
  <c r="U144" i="1"/>
  <c r="V144" i="1"/>
  <c r="X144" i="1"/>
  <c r="Y144" i="1"/>
  <c r="P114" i="1"/>
  <c r="Q114" i="1"/>
  <c r="R114" i="1"/>
  <c r="S114" i="1"/>
  <c r="T114" i="1"/>
  <c r="U114" i="1"/>
  <c r="V114" i="1"/>
  <c r="X114" i="1"/>
  <c r="Y114" i="1"/>
  <c r="P175" i="1"/>
  <c r="Q175" i="1"/>
  <c r="R175" i="1"/>
  <c r="S175" i="1"/>
  <c r="T175" i="1"/>
  <c r="U175" i="1"/>
  <c r="V175" i="1"/>
  <c r="X175" i="1"/>
  <c r="Y175" i="1"/>
  <c r="P97" i="1"/>
  <c r="Q97" i="1"/>
  <c r="R97" i="1"/>
  <c r="S97" i="1"/>
  <c r="T97" i="1"/>
  <c r="U97" i="1"/>
  <c r="V97" i="1"/>
  <c r="X97" i="1"/>
  <c r="Y97" i="1"/>
  <c r="P39" i="1"/>
  <c r="Q39" i="1"/>
  <c r="R39" i="1"/>
  <c r="S39" i="1"/>
  <c r="T39" i="1"/>
  <c r="U39" i="1"/>
  <c r="V39" i="1"/>
  <c r="X39" i="1"/>
  <c r="Y39" i="1"/>
  <c r="P38" i="1"/>
  <c r="Q38" i="1"/>
  <c r="R38" i="1"/>
  <c r="S38" i="1"/>
  <c r="T38" i="1"/>
  <c r="U38" i="1"/>
  <c r="V38" i="1"/>
  <c r="X38" i="1"/>
  <c r="Y38" i="1"/>
  <c r="P40" i="1"/>
  <c r="Q40" i="1"/>
  <c r="R40" i="1"/>
  <c r="S40" i="1"/>
  <c r="T40" i="1"/>
  <c r="U40" i="1"/>
  <c r="V40" i="1"/>
  <c r="X40" i="1"/>
  <c r="Y40" i="1"/>
  <c r="P98" i="1"/>
  <c r="Q98" i="1"/>
  <c r="R98" i="1"/>
  <c r="S98" i="1"/>
  <c r="T98" i="1"/>
  <c r="U98" i="1"/>
  <c r="V98" i="1"/>
  <c r="X98" i="1"/>
  <c r="Y98" i="1"/>
  <c r="P207" i="1"/>
  <c r="Q207" i="1"/>
  <c r="R207" i="1"/>
  <c r="S207" i="1"/>
  <c r="T207" i="1"/>
  <c r="U207" i="1"/>
  <c r="V207" i="1"/>
  <c r="X207" i="1"/>
  <c r="Y207" i="1"/>
  <c r="P57" i="1"/>
  <c r="Q57" i="1"/>
  <c r="R57" i="1"/>
  <c r="S57" i="1"/>
  <c r="T57" i="1"/>
  <c r="U57" i="1"/>
  <c r="V57" i="1"/>
  <c r="X57" i="1"/>
  <c r="Y57" i="1"/>
  <c r="P209" i="1"/>
  <c r="Q209" i="1"/>
  <c r="R209" i="1"/>
  <c r="S209" i="1"/>
  <c r="T209" i="1"/>
  <c r="U209" i="1"/>
  <c r="V209" i="1"/>
  <c r="X209" i="1"/>
  <c r="Y209" i="1"/>
  <c r="P211" i="1"/>
  <c r="Q211" i="1"/>
  <c r="R211" i="1"/>
  <c r="S211" i="1"/>
  <c r="T211" i="1"/>
  <c r="U211" i="1"/>
  <c r="V211" i="1"/>
  <c r="X211" i="1"/>
  <c r="Y211" i="1"/>
  <c r="P115" i="1"/>
  <c r="Q115" i="1"/>
  <c r="R115" i="1"/>
  <c r="S115" i="1"/>
  <c r="T115" i="1"/>
  <c r="U115" i="1"/>
  <c r="V115" i="1"/>
  <c r="X115" i="1"/>
  <c r="Y115" i="1"/>
  <c r="P208" i="1"/>
  <c r="Q208" i="1"/>
  <c r="R208" i="1"/>
  <c r="S208" i="1"/>
  <c r="T208" i="1"/>
  <c r="U208" i="1"/>
  <c r="V208" i="1"/>
  <c r="X208" i="1"/>
  <c r="Y208" i="1"/>
  <c r="P192" i="1"/>
  <c r="Q192" i="1"/>
  <c r="R192" i="1"/>
  <c r="S192" i="1"/>
  <c r="T192" i="1"/>
  <c r="U192" i="1"/>
  <c r="V192" i="1"/>
  <c r="X192" i="1"/>
  <c r="Y192" i="1"/>
  <c r="P58" i="1"/>
  <c r="Q58" i="1"/>
  <c r="R58" i="1"/>
  <c r="S58" i="1"/>
  <c r="T58" i="1"/>
  <c r="U58" i="1"/>
  <c r="V58" i="1"/>
  <c r="X58" i="1"/>
  <c r="Y58" i="1"/>
  <c r="P41" i="1"/>
  <c r="Q41" i="1"/>
  <c r="R41" i="1"/>
  <c r="S41" i="1"/>
  <c r="T41" i="1"/>
  <c r="U41" i="1"/>
  <c r="V41" i="1"/>
  <c r="X41" i="1"/>
  <c r="Y41" i="1"/>
  <c r="P176" i="1"/>
  <c r="Q176" i="1"/>
  <c r="R176" i="1"/>
  <c r="S176" i="1"/>
  <c r="T176" i="1"/>
  <c r="U176" i="1"/>
  <c r="V176" i="1"/>
  <c r="X176" i="1"/>
  <c r="Y176" i="1"/>
  <c r="P59" i="1"/>
  <c r="Q59" i="1"/>
  <c r="R59" i="1"/>
  <c r="S59" i="1"/>
  <c r="T59" i="1"/>
  <c r="U59" i="1"/>
  <c r="V59" i="1"/>
  <c r="X59" i="1"/>
  <c r="Y59" i="1"/>
  <c r="P116" i="1"/>
  <c r="Q116" i="1"/>
  <c r="R116" i="1"/>
  <c r="S116" i="1"/>
  <c r="T116" i="1"/>
  <c r="U116" i="1"/>
  <c r="V116" i="1"/>
  <c r="X116" i="1"/>
  <c r="Y116" i="1"/>
  <c r="P210" i="1"/>
  <c r="Q210" i="1"/>
  <c r="R210" i="1"/>
  <c r="S210" i="1"/>
  <c r="T210" i="1"/>
  <c r="U210" i="1"/>
  <c r="V210" i="1"/>
  <c r="X210" i="1"/>
  <c r="Y210" i="1"/>
  <c r="P193" i="1"/>
  <c r="Q193" i="1"/>
  <c r="R193" i="1"/>
  <c r="S193" i="1"/>
  <c r="T193" i="1"/>
  <c r="U193" i="1"/>
  <c r="V193" i="1"/>
  <c r="X193" i="1"/>
  <c r="Y193" i="1"/>
  <c r="P62" i="1"/>
  <c r="Q62" i="1"/>
  <c r="R62" i="1"/>
  <c r="S62" i="1"/>
  <c r="T62" i="1"/>
  <c r="U62" i="1"/>
  <c r="V62" i="1"/>
  <c r="X62" i="1"/>
  <c r="Y62" i="1"/>
  <c r="P117" i="1"/>
  <c r="Q117" i="1"/>
  <c r="R117" i="1"/>
  <c r="S117" i="1"/>
  <c r="T117" i="1"/>
  <c r="U117" i="1"/>
  <c r="V117" i="1"/>
  <c r="X117" i="1"/>
  <c r="Y117" i="1"/>
  <c r="P145" i="1"/>
  <c r="Q145" i="1"/>
  <c r="R145" i="1"/>
  <c r="S145" i="1"/>
  <c r="T145" i="1"/>
  <c r="U145" i="1"/>
  <c r="V145" i="1"/>
  <c r="X145" i="1"/>
  <c r="Y145" i="1"/>
  <c r="P43" i="1"/>
  <c r="Q43" i="1"/>
  <c r="R43" i="1"/>
  <c r="S43" i="1"/>
  <c r="T43" i="1"/>
  <c r="U43" i="1"/>
  <c r="V43" i="1"/>
  <c r="X43" i="1"/>
  <c r="Y43" i="1"/>
  <c r="P42" i="1"/>
  <c r="Q42" i="1"/>
  <c r="R42" i="1"/>
  <c r="S42" i="1"/>
  <c r="T42" i="1"/>
  <c r="U42" i="1"/>
  <c r="V42" i="1"/>
  <c r="X42" i="1"/>
  <c r="Y42" i="1"/>
  <c r="P146" i="1"/>
  <c r="Q146" i="1"/>
  <c r="R146" i="1"/>
  <c r="S146" i="1"/>
  <c r="T146" i="1"/>
  <c r="U146" i="1"/>
  <c r="V146" i="1"/>
  <c r="X146" i="1"/>
  <c r="Y146" i="1"/>
  <c r="P147" i="1"/>
  <c r="Q147" i="1"/>
  <c r="R147" i="1"/>
  <c r="S147" i="1"/>
  <c r="T147" i="1"/>
  <c r="U147" i="1"/>
  <c r="V147" i="1"/>
  <c r="X147" i="1"/>
  <c r="Y147" i="1"/>
  <c r="P61" i="1"/>
  <c r="Q61" i="1"/>
  <c r="R61" i="1"/>
  <c r="S61" i="1"/>
  <c r="T61" i="1"/>
  <c r="U61" i="1"/>
  <c r="V61" i="1"/>
  <c r="X61" i="1"/>
  <c r="Y61" i="1"/>
  <c r="P86" i="1"/>
  <c r="Q86" i="1"/>
  <c r="R86" i="1"/>
  <c r="S86" i="1"/>
  <c r="T86" i="1"/>
  <c r="U86" i="1"/>
  <c r="V86" i="1"/>
  <c r="X86" i="1"/>
  <c r="Y86" i="1"/>
  <c r="P148" i="1"/>
  <c r="Q148" i="1"/>
  <c r="R148" i="1"/>
  <c r="S148" i="1"/>
  <c r="T148" i="1"/>
  <c r="U148" i="1"/>
  <c r="V148" i="1"/>
  <c r="X148" i="1"/>
  <c r="Y148" i="1"/>
  <c r="P149" i="1"/>
  <c r="Q149" i="1"/>
  <c r="R149" i="1"/>
  <c r="S149" i="1"/>
  <c r="T149" i="1"/>
  <c r="U149" i="1"/>
  <c r="V149" i="1"/>
  <c r="X149" i="1"/>
  <c r="Y149" i="1"/>
  <c r="P177" i="1"/>
  <c r="Q177" i="1"/>
  <c r="R177" i="1"/>
  <c r="S177" i="1"/>
  <c r="T177" i="1"/>
  <c r="U177" i="1"/>
  <c r="V177" i="1"/>
  <c r="X177" i="1"/>
  <c r="Y177" i="1"/>
  <c r="P194" i="1"/>
  <c r="Q194" i="1"/>
  <c r="R194" i="1"/>
  <c r="S194" i="1"/>
  <c r="T194" i="1"/>
  <c r="U194" i="1"/>
  <c r="V194" i="1"/>
  <c r="X194" i="1"/>
  <c r="Y194" i="1"/>
  <c r="P85" i="1"/>
  <c r="Q85" i="1"/>
  <c r="R85" i="1"/>
  <c r="S85" i="1"/>
  <c r="T85" i="1"/>
  <c r="U85" i="1"/>
  <c r="V85" i="1"/>
  <c r="X85" i="1"/>
  <c r="Y85" i="1"/>
  <c r="P63" i="1"/>
  <c r="Q63" i="1"/>
  <c r="R63" i="1"/>
  <c r="S63" i="1"/>
  <c r="T63" i="1"/>
  <c r="U63" i="1"/>
  <c r="V63" i="1"/>
  <c r="X63" i="1"/>
  <c r="Y63" i="1"/>
  <c r="P44" i="1"/>
  <c r="Q44" i="1"/>
  <c r="R44" i="1"/>
  <c r="S44" i="1"/>
  <c r="T44" i="1"/>
  <c r="U44" i="1"/>
  <c r="V44" i="1"/>
  <c r="X44" i="1"/>
  <c r="Y44" i="1"/>
  <c r="P47" i="1"/>
  <c r="Q47" i="1"/>
  <c r="R47" i="1"/>
  <c r="S47" i="1"/>
  <c r="T47" i="1"/>
  <c r="U47" i="1"/>
  <c r="V47" i="1"/>
  <c r="X47" i="1"/>
  <c r="Y47" i="1"/>
  <c r="P60" i="1"/>
  <c r="Q60" i="1"/>
  <c r="R60" i="1"/>
  <c r="S60" i="1"/>
  <c r="T60" i="1"/>
  <c r="U60" i="1"/>
  <c r="V60" i="1"/>
  <c r="X60" i="1"/>
  <c r="Y60" i="1"/>
  <c r="P231" i="1"/>
  <c r="Q231" i="1"/>
  <c r="R231" i="1"/>
  <c r="S231" i="1"/>
  <c r="T231" i="1"/>
  <c r="U231" i="1"/>
  <c r="V231" i="1"/>
  <c r="X231" i="1"/>
  <c r="Y231" i="1"/>
  <c r="P151" i="1"/>
  <c r="Q151" i="1"/>
  <c r="R151" i="1"/>
  <c r="S151" i="1"/>
  <c r="T151" i="1"/>
  <c r="U151" i="1"/>
  <c r="V151" i="1"/>
  <c r="X151" i="1"/>
  <c r="Y151" i="1"/>
  <c r="P64" i="1"/>
  <c r="Q64" i="1"/>
  <c r="R64" i="1"/>
  <c r="S64" i="1"/>
  <c r="T64" i="1"/>
  <c r="U64" i="1"/>
  <c r="V64" i="1"/>
  <c r="X64" i="1"/>
  <c r="Y64" i="1"/>
  <c r="P150" i="1"/>
  <c r="Q150" i="1"/>
  <c r="R150" i="1"/>
  <c r="S150" i="1"/>
  <c r="T150" i="1"/>
  <c r="U150" i="1"/>
  <c r="V150" i="1"/>
  <c r="X150" i="1"/>
  <c r="Y150" i="1"/>
  <c r="P65" i="1"/>
  <c r="Q65" i="1"/>
  <c r="R65" i="1"/>
  <c r="S65" i="1"/>
  <c r="T65" i="1"/>
  <c r="U65" i="1"/>
  <c r="V65" i="1"/>
  <c r="X65" i="1"/>
  <c r="Y65" i="1"/>
  <c r="P118" i="1"/>
  <c r="Q118" i="1"/>
  <c r="R118" i="1"/>
  <c r="S118" i="1"/>
  <c r="T118" i="1"/>
  <c r="U118" i="1"/>
  <c r="V118" i="1"/>
  <c r="X118" i="1"/>
  <c r="Y118" i="1"/>
  <c r="P156" i="1"/>
  <c r="Q156" i="1"/>
  <c r="R156" i="1"/>
  <c r="S156" i="1"/>
  <c r="T156" i="1"/>
  <c r="U156" i="1"/>
  <c r="V156" i="1"/>
  <c r="X156" i="1"/>
  <c r="Y156" i="1"/>
  <c r="P212" i="1"/>
  <c r="Q212" i="1"/>
  <c r="R212" i="1"/>
  <c r="S212" i="1"/>
  <c r="T212" i="1"/>
  <c r="U212" i="1"/>
  <c r="V212" i="1"/>
  <c r="X212" i="1"/>
  <c r="Y212" i="1"/>
  <c r="P48" i="1"/>
  <c r="Q48" i="1"/>
  <c r="R48" i="1"/>
  <c r="S48" i="1"/>
  <c r="T48" i="1"/>
  <c r="U48" i="1"/>
  <c r="V48" i="1"/>
  <c r="X48" i="1"/>
  <c r="Y48" i="1"/>
  <c r="P152" i="1"/>
  <c r="Q152" i="1"/>
  <c r="R152" i="1"/>
  <c r="S152" i="1"/>
  <c r="T152" i="1"/>
  <c r="U152" i="1"/>
  <c r="V152" i="1"/>
  <c r="X152" i="1"/>
  <c r="Y152" i="1"/>
  <c r="P153" i="1"/>
  <c r="Q153" i="1"/>
  <c r="R153" i="1"/>
  <c r="S153" i="1"/>
  <c r="T153" i="1"/>
  <c r="U153" i="1"/>
  <c r="V153" i="1"/>
  <c r="X153" i="1"/>
  <c r="Y153" i="1"/>
  <c r="P230" i="1"/>
  <c r="Q230" i="1"/>
  <c r="R230" i="1"/>
  <c r="S230" i="1"/>
  <c r="T230" i="1"/>
  <c r="U230" i="1"/>
  <c r="V230" i="1"/>
  <c r="X230" i="1"/>
  <c r="Y230" i="1"/>
  <c r="P154" i="1"/>
  <c r="Q154" i="1"/>
  <c r="R154" i="1"/>
  <c r="S154" i="1"/>
  <c r="T154" i="1"/>
  <c r="U154" i="1"/>
  <c r="V154" i="1"/>
  <c r="X154" i="1"/>
  <c r="Y154" i="1"/>
  <c r="P195" i="1"/>
  <c r="Q195" i="1"/>
  <c r="R195" i="1"/>
  <c r="S195" i="1"/>
  <c r="T195" i="1"/>
  <c r="U195" i="1"/>
  <c r="V195" i="1"/>
  <c r="X195" i="1"/>
  <c r="Y195" i="1"/>
  <c r="P178" i="1"/>
  <c r="Q178" i="1"/>
  <c r="R178" i="1"/>
  <c r="S178" i="1"/>
  <c r="T178" i="1"/>
  <c r="U178" i="1"/>
  <c r="V178" i="1"/>
  <c r="X178" i="1"/>
  <c r="Y178" i="1"/>
  <c r="P46" i="1"/>
  <c r="Q46" i="1"/>
  <c r="R46" i="1"/>
  <c r="S46" i="1"/>
  <c r="T46" i="1"/>
  <c r="U46" i="1"/>
  <c r="V46" i="1"/>
  <c r="X46" i="1"/>
  <c r="Y46" i="1"/>
  <c r="P155" i="1"/>
  <c r="Q155" i="1"/>
  <c r="R155" i="1"/>
  <c r="S155" i="1"/>
  <c r="T155" i="1"/>
  <c r="U155" i="1"/>
  <c r="V155" i="1"/>
  <c r="X155" i="1"/>
  <c r="Y155" i="1"/>
  <c r="P66" i="1"/>
  <c r="Q66" i="1"/>
  <c r="R66" i="1"/>
  <c r="S66" i="1"/>
  <c r="T66" i="1"/>
  <c r="U66" i="1"/>
  <c r="V66" i="1"/>
  <c r="X66" i="1"/>
  <c r="Y66" i="1"/>
  <c r="P51" i="1"/>
  <c r="Q51" i="1"/>
  <c r="R51" i="1"/>
  <c r="S51" i="1"/>
  <c r="T51" i="1"/>
  <c r="U51" i="1"/>
  <c r="V51" i="1"/>
  <c r="X51" i="1"/>
  <c r="Y51" i="1"/>
  <c r="P179" i="1"/>
  <c r="Q179" i="1"/>
  <c r="R179" i="1"/>
  <c r="S179" i="1"/>
  <c r="T179" i="1"/>
  <c r="U179" i="1"/>
  <c r="V179" i="1"/>
  <c r="X179" i="1"/>
  <c r="Y179" i="1"/>
  <c r="P180" i="1"/>
  <c r="Q180" i="1"/>
  <c r="R180" i="1"/>
  <c r="S180" i="1"/>
  <c r="T180" i="1"/>
  <c r="U180" i="1"/>
  <c r="V180" i="1"/>
  <c r="X180" i="1"/>
  <c r="Y180" i="1"/>
  <c r="P45" i="1"/>
  <c r="Q45" i="1"/>
  <c r="R45" i="1"/>
  <c r="S45" i="1"/>
  <c r="T45" i="1"/>
  <c r="U45" i="1"/>
  <c r="V45" i="1"/>
  <c r="X45" i="1"/>
  <c r="Y45" i="1"/>
  <c r="P70" i="1"/>
  <c r="Q70" i="1"/>
  <c r="R70" i="1"/>
  <c r="S70" i="1"/>
  <c r="T70" i="1"/>
  <c r="U70" i="1"/>
  <c r="V70" i="1"/>
  <c r="X70" i="1"/>
  <c r="Y70" i="1"/>
  <c r="P88" i="1"/>
  <c r="Q88" i="1"/>
  <c r="R88" i="1"/>
  <c r="S88" i="1"/>
  <c r="T88" i="1"/>
  <c r="U88" i="1"/>
  <c r="V88" i="1"/>
  <c r="X88" i="1"/>
  <c r="Y88" i="1"/>
  <c r="P119" i="1"/>
  <c r="Q119" i="1"/>
  <c r="R119" i="1"/>
  <c r="S119" i="1"/>
  <c r="T119" i="1"/>
  <c r="U119" i="1"/>
  <c r="V119" i="1"/>
  <c r="X119" i="1"/>
  <c r="Y119" i="1"/>
  <c r="P157" i="1"/>
  <c r="Q157" i="1"/>
  <c r="R157" i="1"/>
  <c r="S157" i="1"/>
  <c r="T157" i="1"/>
  <c r="U157" i="1"/>
  <c r="V157" i="1"/>
  <c r="X157" i="1"/>
  <c r="Y157" i="1"/>
  <c r="P75" i="1"/>
  <c r="Q75" i="1"/>
  <c r="R75" i="1"/>
  <c r="S75" i="1"/>
  <c r="T75" i="1"/>
  <c r="U75" i="1"/>
  <c r="V75" i="1"/>
  <c r="X75" i="1"/>
  <c r="Y75" i="1"/>
  <c r="P89" i="1"/>
  <c r="Q89" i="1"/>
  <c r="R89" i="1"/>
  <c r="S89" i="1"/>
  <c r="T89" i="1"/>
  <c r="U89" i="1"/>
  <c r="V89" i="1"/>
  <c r="X89" i="1"/>
  <c r="Y89" i="1"/>
  <c r="P232" i="1"/>
  <c r="Q232" i="1"/>
  <c r="R232" i="1"/>
  <c r="S232" i="1"/>
  <c r="T232" i="1"/>
  <c r="U232" i="1"/>
  <c r="V232" i="1"/>
  <c r="X232" i="1"/>
  <c r="Y232" i="1"/>
  <c r="P120" i="1"/>
  <c r="Q120" i="1"/>
  <c r="R120" i="1"/>
  <c r="S120" i="1"/>
  <c r="T120" i="1"/>
  <c r="U120" i="1"/>
  <c r="V120" i="1"/>
  <c r="X120" i="1"/>
  <c r="Y120" i="1"/>
  <c r="P181" i="1"/>
  <c r="Q181" i="1"/>
  <c r="R181" i="1"/>
  <c r="S181" i="1"/>
  <c r="T181" i="1"/>
  <c r="U181" i="1"/>
  <c r="V181" i="1"/>
  <c r="X181" i="1"/>
  <c r="Y181" i="1"/>
  <c r="P52" i="1"/>
  <c r="Q52" i="1"/>
  <c r="R52" i="1"/>
  <c r="S52" i="1"/>
  <c r="T52" i="1"/>
  <c r="U52" i="1"/>
  <c r="V52" i="1"/>
  <c r="X52" i="1"/>
  <c r="Y52" i="1"/>
  <c r="P76" i="1"/>
  <c r="Q76" i="1"/>
  <c r="R76" i="1"/>
  <c r="S76" i="1"/>
  <c r="T76" i="1"/>
  <c r="U76" i="1"/>
  <c r="V76" i="1"/>
  <c r="X76" i="1"/>
  <c r="Y76" i="1"/>
  <c r="P50" i="1"/>
  <c r="Q50" i="1"/>
  <c r="R50" i="1"/>
  <c r="S50" i="1"/>
  <c r="T50" i="1"/>
  <c r="U50" i="1"/>
  <c r="V50" i="1"/>
  <c r="X50" i="1"/>
  <c r="Y50" i="1"/>
  <c r="P91" i="1"/>
  <c r="Q91" i="1"/>
  <c r="R91" i="1"/>
  <c r="S91" i="1"/>
  <c r="T91" i="1"/>
  <c r="U91" i="1"/>
  <c r="V91" i="1"/>
  <c r="X91" i="1"/>
  <c r="Y91" i="1"/>
  <c r="P54" i="1"/>
  <c r="Q54" i="1"/>
  <c r="R54" i="1"/>
  <c r="S54" i="1"/>
  <c r="T54" i="1"/>
  <c r="U54" i="1"/>
  <c r="V54" i="1"/>
  <c r="X54" i="1"/>
  <c r="Y54" i="1"/>
  <c r="P90" i="1"/>
  <c r="Q90" i="1"/>
  <c r="R90" i="1"/>
  <c r="S90" i="1"/>
  <c r="T90" i="1"/>
  <c r="U90" i="1"/>
  <c r="V90" i="1"/>
  <c r="X90" i="1"/>
  <c r="Y90" i="1"/>
  <c r="P123" i="1"/>
  <c r="Q123" i="1"/>
  <c r="R123" i="1"/>
  <c r="S123" i="1"/>
  <c r="T123" i="1"/>
  <c r="U123" i="1"/>
  <c r="V123" i="1"/>
  <c r="X123" i="1"/>
  <c r="Y123" i="1"/>
  <c r="P121" i="1"/>
  <c r="Q121" i="1"/>
  <c r="R121" i="1"/>
  <c r="S121" i="1"/>
  <c r="T121" i="1"/>
  <c r="U121" i="1"/>
  <c r="V121" i="1"/>
  <c r="X121" i="1"/>
  <c r="Y121" i="1"/>
  <c r="P214" i="1"/>
  <c r="Q214" i="1"/>
  <c r="R214" i="1"/>
  <c r="S214" i="1"/>
  <c r="T214" i="1"/>
  <c r="U214" i="1"/>
  <c r="V214" i="1"/>
  <c r="X214" i="1"/>
  <c r="Y214" i="1"/>
  <c r="P94" i="1"/>
  <c r="Q94" i="1"/>
  <c r="R94" i="1"/>
  <c r="S94" i="1"/>
  <c r="T94" i="1"/>
  <c r="U94" i="1"/>
  <c r="V94" i="1"/>
  <c r="X94" i="1"/>
  <c r="Y94" i="1"/>
  <c r="P67" i="1"/>
  <c r="Q67" i="1"/>
  <c r="R67" i="1"/>
  <c r="S67" i="1"/>
  <c r="T67" i="1"/>
  <c r="U67" i="1"/>
  <c r="V67" i="1"/>
  <c r="X67" i="1"/>
  <c r="Y67" i="1"/>
  <c r="P92" i="1"/>
  <c r="Q92" i="1"/>
  <c r="R92" i="1"/>
  <c r="S92" i="1"/>
  <c r="T92" i="1"/>
  <c r="U92" i="1"/>
  <c r="V92" i="1"/>
  <c r="X92" i="1"/>
  <c r="Y92" i="1"/>
  <c r="P158" i="1"/>
  <c r="Q158" i="1"/>
  <c r="R158" i="1"/>
  <c r="S158" i="1"/>
  <c r="T158" i="1"/>
  <c r="U158" i="1"/>
  <c r="V158" i="1"/>
  <c r="X158" i="1"/>
  <c r="Y158" i="1"/>
  <c r="P68" i="1"/>
  <c r="Q68" i="1"/>
  <c r="R68" i="1"/>
  <c r="S68" i="1"/>
  <c r="T68" i="1"/>
  <c r="U68" i="1"/>
  <c r="V68" i="1"/>
  <c r="X68" i="1"/>
  <c r="Y68" i="1"/>
  <c r="P69" i="1"/>
  <c r="Q69" i="1"/>
  <c r="R69" i="1"/>
  <c r="S69" i="1"/>
  <c r="T69" i="1"/>
  <c r="U69" i="1"/>
  <c r="V69" i="1"/>
  <c r="X69" i="1"/>
  <c r="Y69" i="1"/>
  <c r="P99" i="1"/>
  <c r="Q99" i="1"/>
  <c r="R99" i="1"/>
  <c r="S99" i="1"/>
  <c r="T99" i="1"/>
  <c r="U99" i="1"/>
  <c r="V99" i="1"/>
  <c r="X99" i="1"/>
  <c r="Y99" i="1"/>
  <c r="P122" i="1"/>
  <c r="Q122" i="1"/>
  <c r="R122" i="1"/>
  <c r="S122" i="1"/>
  <c r="T122" i="1"/>
  <c r="U122" i="1"/>
  <c r="V122" i="1"/>
  <c r="X122" i="1"/>
  <c r="Y122" i="1"/>
  <c r="P49" i="1"/>
  <c r="Q49" i="1"/>
  <c r="R49" i="1"/>
  <c r="S49" i="1"/>
  <c r="T49" i="1"/>
  <c r="U49" i="1"/>
  <c r="V49" i="1"/>
  <c r="X49" i="1"/>
  <c r="Y49" i="1"/>
  <c r="P182" i="1"/>
  <c r="Q182" i="1"/>
  <c r="R182" i="1"/>
  <c r="S182" i="1"/>
  <c r="T182" i="1"/>
  <c r="U182" i="1"/>
  <c r="V182" i="1"/>
  <c r="X182" i="1"/>
  <c r="Y182" i="1"/>
  <c r="P159" i="1"/>
  <c r="Q159" i="1"/>
  <c r="R159" i="1"/>
  <c r="S159" i="1"/>
  <c r="T159" i="1"/>
  <c r="U159" i="1"/>
  <c r="V159" i="1"/>
  <c r="X159" i="1"/>
  <c r="Y159" i="1"/>
  <c r="P93" i="1"/>
  <c r="Q93" i="1"/>
  <c r="R93" i="1"/>
  <c r="S93" i="1"/>
  <c r="T93" i="1"/>
  <c r="U93" i="1"/>
  <c r="V93" i="1"/>
  <c r="X93" i="1"/>
  <c r="Y93" i="1"/>
  <c r="P183" i="1"/>
  <c r="Q183" i="1"/>
  <c r="R183" i="1"/>
  <c r="S183" i="1"/>
  <c r="T183" i="1"/>
  <c r="U183" i="1"/>
  <c r="V183" i="1"/>
  <c r="X183" i="1"/>
  <c r="Y183" i="1"/>
  <c r="P184" i="1"/>
  <c r="Q184" i="1"/>
  <c r="R184" i="1"/>
  <c r="S184" i="1"/>
  <c r="T184" i="1"/>
  <c r="U184" i="1"/>
  <c r="V184" i="1"/>
  <c r="X184" i="1"/>
  <c r="Y184" i="1"/>
  <c r="P80" i="1"/>
  <c r="Q80" i="1"/>
  <c r="R80" i="1"/>
  <c r="S80" i="1"/>
  <c r="T80" i="1"/>
  <c r="U80" i="1"/>
  <c r="V80" i="1"/>
  <c r="X80" i="1"/>
  <c r="Y80" i="1"/>
  <c r="P77" i="1"/>
  <c r="Q77" i="1"/>
  <c r="R77" i="1"/>
  <c r="S77" i="1"/>
  <c r="T77" i="1"/>
  <c r="U77" i="1"/>
  <c r="V77" i="1"/>
  <c r="X77" i="1"/>
  <c r="Y77" i="1"/>
  <c r="P185" i="1"/>
  <c r="Q185" i="1"/>
  <c r="R185" i="1"/>
  <c r="S185" i="1"/>
  <c r="T185" i="1"/>
  <c r="U185" i="1"/>
  <c r="V185" i="1"/>
  <c r="X185" i="1"/>
  <c r="Y185" i="1"/>
  <c r="P125" i="1"/>
  <c r="Q125" i="1"/>
  <c r="R125" i="1"/>
  <c r="S125" i="1"/>
  <c r="T125" i="1"/>
  <c r="U125" i="1"/>
  <c r="V125" i="1"/>
  <c r="X125" i="1"/>
  <c r="Y125" i="1"/>
  <c r="P71" i="1"/>
  <c r="Q71" i="1"/>
  <c r="R71" i="1"/>
  <c r="S71" i="1"/>
  <c r="T71" i="1"/>
  <c r="U71" i="1"/>
  <c r="V71" i="1"/>
  <c r="X71" i="1"/>
  <c r="Y71" i="1"/>
  <c r="P162" i="1"/>
  <c r="Q162" i="1"/>
  <c r="R162" i="1"/>
  <c r="S162" i="1"/>
  <c r="T162" i="1"/>
  <c r="U162" i="1"/>
  <c r="V162" i="1"/>
  <c r="X162" i="1"/>
  <c r="Y162" i="1"/>
  <c r="P186" i="1"/>
  <c r="Q186" i="1"/>
  <c r="R186" i="1"/>
  <c r="S186" i="1"/>
  <c r="T186" i="1"/>
  <c r="U186" i="1"/>
  <c r="V186" i="1"/>
  <c r="X186" i="1"/>
  <c r="Y186" i="1"/>
  <c r="P4" i="1"/>
  <c r="Q4" i="1"/>
  <c r="R4" i="1"/>
  <c r="S4" i="1"/>
  <c r="T4" i="1"/>
  <c r="U4" i="1"/>
  <c r="V4" i="1"/>
  <c r="X4" i="1"/>
  <c r="Y4" i="1"/>
  <c r="P79" i="1"/>
  <c r="Q79" i="1"/>
  <c r="R79" i="1"/>
  <c r="S79" i="1"/>
  <c r="T79" i="1"/>
  <c r="U79" i="1"/>
  <c r="V79" i="1"/>
  <c r="X79" i="1"/>
  <c r="Y79" i="1"/>
  <c r="P163" i="1"/>
  <c r="Q163" i="1"/>
  <c r="R163" i="1"/>
  <c r="S163" i="1"/>
  <c r="T163" i="1"/>
  <c r="U163" i="1"/>
  <c r="V163" i="1"/>
  <c r="X163" i="1"/>
  <c r="Y163" i="1"/>
  <c r="P126" i="1"/>
  <c r="Q126" i="1"/>
  <c r="R126" i="1"/>
  <c r="S126" i="1"/>
  <c r="T126" i="1"/>
  <c r="U126" i="1"/>
  <c r="V126" i="1"/>
  <c r="X126" i="1"/>
  <c r="Y126" i="1"/>
  <c r="P164" i="1"/>
  <c r="Q164" i="1"/>
  <c r="R164" i="1"/>
  <c r="S164" i="1"/>
  <c r="T164" i="1"/>
  <c r="U164" i="1"/>
  <c r="V164" i="1"/>
  <c r="X164" i="1"/>
  <c r="Y164" i="1"/>
  <c r="P165" i="1"/>
  <c r="Q165" i="1"/>
  <c r="R165" i="1"/>
  <c r="S165" i="1"/>
  <c r="T165" i="1"/>
  <c r="U165" i="1"/>
  <c r="V165" i="1"/>
  <c r="X165" i="1"/>
  <c r="Y165" i="1"/>
  <c r="P187" i="1"/>
  <c r="Q187" i="1"/>
  <c r="R187" i="1"/>
  <c r="S187" i="1"/>
  <c r="T187" i="1"/>
  <c r="U187" i="1"/>
  <c r="V187" i="1"/>
  <c r="X187" i="1"/>
  <c r="Y187" i="1"/>
  <c r="P215" i="1"/>
  <c r="Q215" i="1"/>
  <c r="R215" i="1"/>
  <c r="S215" i="1"/>
  <c r="T215" i="1"/>
  <c r="U215" i="1"/>
  <c r="V215" i="1"/>
  <c r="X215" i="1"/>
  <c r="Y215" i="1"/>
  <c r="P127" i="1"/>
  <c r="Q127" i="1"/>
  <c r="R127" i="1"/>
  <c r="S127" i="1"/>
  <c r="T127" i="1"/>
  <c r="U127" i="1"/>
  <c r="V127" i="1"/>
  <c r="X127" i="1"/>
  <c r="Y127" i="1"/>
  <c r="P167" i="1"/>
  <c r="Q167" i="1"/>
  <c r="R167" i="1"/>
  <c r="S167" i="1"/>
  <c r="T167" i="1"/>
  <c r="U167" i="1"/>
  <c r="V167" i="1"/>
  <c r="X167" i="1"/>
  <c r="Y167" i="1"/>
  <c r="P166" i="1"/>
  <c r="Q166" i="1"/>
  <c r="R166" i="1"/>
  <c r="S166" i="1"/>
  <c r="T166" i="1"/>
  <c r="U166" i="1"/>
  <c r="V166" i="1"/>
  <c r="X166" i="1"/>
  <c r="Y166" i="1"/>
  <c r="P188" i="1"/>
  <c r="Q188" i="1"/>
  <c r="R188" i="1"/>
  <c r="S188" i="1"/>
  <c r="T188" i="1"/>
  <c r="U188" i="1"/>
  <c r="V188" i="1"/>
  <c r="X188" i="1"/>
  <c r="Y188" i="1"/>
  <c r="P73" i="1"/>
  <c r="Q73" i="1"/>
  <c r="R73" i="1"/>
  <c r="S73" i="1"/>
  <c r="T73" i="1"/>
  <c r="U73" i="1"/>
  <c r="V73" i="1"/>
  <c r="X73" i="1"/>
  <c r="Y73" i="1"/>
  <c r="P196" i="1"/>
  <c r="Q196" i="1"/>
  <c r="R196" i="1"/>
  <c r="S196" i="1"/>
  <c r="T196" i="1"/>
  <c r="U196" i="1"/>
  <c r="V196" i="1"/>
  <c r="X196" i="1"/>
  <c r="Y196" i="1"/>
  <c r="P216" i="1"/>
  <c r="Q216" i="1"/>
  <c r="R216" i="1"/>
  <c r="S216" i="1"/>
  <c r="T216" i="1"/>
  <c r="U216" i="1"/>
  <c r="V216" i="1"/>
  <c r="X216" i="1"/>
  <c r="Y216" i="1"/>
  <c r="P100" i="1"/>
  <c r="Q100" i="1"/>
  <c r="R100" i="1"/>
  <c r="S100" i="1"/>
  <c r="T100" i="1"/>
  <c r="U100" i="1"/>
  <c r="V100" i="1"/>
  <c r="X100" i="1"/>
  <c r="Y100" i="1"/>
  <c r="P168" i="1"/>
  <c r="Q168" i="1"/>
  <c r="R168" i="1"/>
  <c r="S168" i="1"/>
  <c r="T168" i="1"/>
  <c r="U168" i="1"/>
  <c r="V168" i="1"/>
  <c r="X168" i="1"/>
  <c r="Y168" i="1"/>
  <c r="P74" i="1"/>
  <c r="Q74" i="1"/>
  <c r="R74" i="1"/>
  <c r="S74" i="1"/>
  <c r="T74" i="1"/>
  <c r="U74" i="1"/>
  <c r="V74" i="1"/>
  <c r="X74" i="1"/>
  <c r="Y74" i="1"/>
  <c r="P169" i="1"/>
  <c r="Q169" i="1"/>
  <c r="R169" i="1"/>
  <c r="S169" i="1"/>
  <c r="T169" i="1"/>
  <c r="U169" i="1"/>
  <c r="V169" i="1"/>
  <c r="X169" i="1"/>
  <c r="Y169" i="1"/>
  <c r="P200" i="1"/>
  <c r="Q200" i="1"/>
  <c r="R200" i="1"/>
  <c r="S200" i="1"/>
  <c r="T200" i="1"/>
  <c r="U200" i="1"/>
  <c r="V200" i="1"/>
  <c r="X200" i="1"/>
  <c r="Y200" i="1"/>
  <c r="P201" i="1"/>
  <c r="Q201" i="1"/>
  <c r="R201" i="1"/>
  <c r="S201" i="1"/>
  <c r="T201" i="1"/>
  <c r="U201" i="1"/>
  <c r="V201" i="1"/>
  <c r="X201" i="1"/>
  <c r="Y201" i="1"/>
  <c r="P15" i="1"/>
  <c r="Q15" i="1"/>
  <c r="R15" i="1"/>
  <c r="S15" i="1"/>
  <c r="T15" i="1"/>
  <c r="U15" i="1"/>
  <c r="V15" i="1"/>
  <c r="X15" i="1"/>
  <c r="Y15" i="1"/>
  <c r="P17" i="1"/>
  <c r="Q17" i="1"/>
  <c r="R17" i="1"/>
  <c r="S17" i="1"/>
  <c r="T17" i="1"/>
  <c r="U17" i="1"/>
  <c r="V17" i="1"/>
  <c r="X17" i="1"/>
  <c r="Y17" i="1"/>
  <c r="P105" i="1"/>
  <c r="Q105" i="1"/>
  <c r="R105" i="1"/>
  <c r="S105" i="1"/>
  <c r="T105" i="1"/>
  <c r="U105" i="1"/>
  <c r="V105" i="1"/>
  <c r="X105" i="1"/>
  <c r="Y105" i="1"/>
  <c r="P107" i="1"/>
  <c r="Q107" i="1"/>
  <c r="R107" i="1"/>
  <c r="S107" i="1"/>
  <c r="T107" i="1"/>
  <c r="U107" i="1"/>
  <c r="V107" i="1"/>
  <c r="X107" i="1"/>
  <c r="Y107" i="1"/>
  <c r="P130" i="1"/>
  <c r="Q130" i="1"/>
  <c r="R130" i="1"/>
  <c r="S130" i="1"/>
  <c r="T130" i="1"/>
  <c r="U130" i="1"/>
  <c r="V130" i="1"/>
  <c r="X130" i="1"/>
  <c r="Y130" i="1"/>
  <c r="P34" i="1"/>
  <c r="Q34" i="1"/>
  <c r="R34" i="1"/>
  <c r="S34" i="1"/>
  <c r="T34" i="1"/>
  <c r="U34" i="1"/>
  <c r="V34" i="1"/>
  <c r="X34" i="1"/>
  <c r="Y34" i="1"/>
  <c r="P139" i="1"/>
  <c r="Q139" i="1"/>
  <c r="R139" i="1"/>
  <c r="S139" i="1"/>
  <c r="T139" i="1"/>
  <c r="U139" i="1"/>
  <c r="V139" i="1"/>
  <c r="X139" i="1"/>
  <c r="Y139" i="1"/>
  <c r="P142" i="1"/>
  <c r="Q142" i="1"/>
  <c r="R142" i="1"/>
  <c r="S142" i="1"/>
  <c r="T142" i="1"/>
  <c r="U142" i="1"/>
  <c r="V142" i="1"/>
  <c r="X142" i="1"/>
  <c r="Y142" i="1"/>
  <c r="P87" i="1"/>
  <c r="Q87" i="1"/>
  <c r="R87" i="1"/>
  <c r="S87" i="1"/>
  <c r="T87" i="1"/>
  <c r="U87" i="1"/>
  <c r="V87" i="1"/>
  <c r="X87" i="1"/>
  <c r="Y87" i="1"/>
  <c r="P213" i="1"/>
  <c r="Q213" i="1"/>
  <c r="R213" i="1"/>
  <c r="S213" i="1"/>
  <c r="T213" i="1"/>
  <c r="U213" i="1"/>
  <c r="V213" i="1"/>
  <c r="X213" i="1"/>
  <c r="Y213" i="1"/>
  <c r="P53" i="1"/>
  <c r="Q53" i="1"/>
  <c r="R53" i="1"/>
  <c r="S53" i="1"/>
  <c r="T53" i="1"/>
  <c r="U53" i="1"/>
  <c r="V53" i="1"/>
  <c r="X53" i="1"/>
  <c r="Y53" i="1"/>
  <c r="P124" i="1"/>
  <c r="Q124" i="1"/>
  <c r="R124" i="1"/>
  <c r="S124" i="1"/>
  <c r="T124" i="1"/>
  <c r="U124" i="1"/>
  <c r="V124" i="1"/>
  <c r="X124" i="1"/>
  <c r="Y124" i="1"/>
  <c r="P161" i="1"/>
  <c r="Q161" i="1"/>
  <c r="R161" i="1"/>
  <c r="S161" i="1"/>
  <c r="T161" i="1"/>
  <c r="U161" i="1"/>
  <c r="V161" i="1"/>
  <c r="X161" i="1"/>
  <c r="Y161" i="1"/>
  <c r="P72" i="1"/>
  <c r="Q72" i="1"/>
  <c r="R72" i="1"/>
  <c r="S72" i="1"/>
  <c r="T72" i="1"/>
  <c r="U72" i="1"/>
  <c r="V72" i="1"/>
  <c r="X72" i="1"/>
  <c r="Y72" i="1"/>
  <c r="H2" i="3" l="1"/>
  <c r="L76" i="12"/>
  <c r="M76" i="12"/>
  <c r="L136" i="12"/>
  <c r="M136" i="12"/>
  <c r="L137" i="12"/>
  <c r="M137" i="12"/>
  <c r="L47" i="12"/>
  <c r="M47" i="12"/>
  <c r="L149" i="12"/>
  <c r="M149" i="12"/>
  <c r="L143" i="12"/>
  <c r="M143" i="12"/>
  <c r="L84" i="12"/>
  <c r="M84" i="12"/>
  <c r="L43" i="12"/>
  <c r="M43" i="12"/>
  <c r="L85" i="12"/>
  <c r="M85" i="12"/>
  <c r="L128" i="12"/>
  <c r="M128" i="12"/>
  <c r="L141" i="12"/>
  <c r="M141" i="12"/>
  <c r="L18" i="12"/>
  <c r="M18" i="12"/>
  <c r="L138" i="12"/>
  <c r="M138" i="12"/>
  <c r="L82" i="12"/>
  <c r="M82" i="12"/>
  <c r="L83" i="12"/>
  <c r="M83" i="12"/>
  <c r="L21" i="12"/>
  <c r="M21" i="12"/>
  <c r="L151" i="12"/>
  <c r="M151" i="12"/>
  <c r="L139" i="12"/>
  <c r="M139" i="12"/>
  <c r="L129" i="12"/>
  <c r="M129" i="12"/>
  <c r="L150" i="12"/>
  <c r="M150" i="12"/>
  <c r="L130" i="12"/>
  <c r="M130" i="12"/>
  <c r="L81" i="12"/>
  <c r="M81" i="12"/>
  <c r="L125" i="12"/>
  <c r="M125" i="12"/>
  <c r="L126" i="12"/>
  <c r="M126" i="12"/>
  <c r="L127" i="12"/>
  <c r="M127" i="12"/>
  <c r="L51" i="12"/>
  <c r="M51" i="12"/>
  <c r="L39" i="12"/>
  <c r="M39" i="12"/>
  <c r="L155" i="12"/>
  <c r="M155" i="12"/>
  <c r="L22" i="12"/>
  <c r="M22" i="12"/>
  <c r="L50" i="12"/>
  <c r="M50" i="12"/>
  <c r="L24" i="12"/>
  <c r="M24" i="12"/>
  <c r="L140" i="12"/>
  <c r="M140" i="12"/>
  <c r="L105" i="12"/>
  <c r="M105" i="12"/>
  <c r="L25" i="12"/>
  <c r="M25" i="12"/>
  <c r="L122" i="12"/>
  <c r="M122" i="12"/>
  <c r="L156" i="12"/>
  <c r="M156" i="12"/>
  <c r="L157" i="12"/>
  <c r="M157" i="12"/>
  <c r="L44" i="12"/>
  <c r="M44" i="12"/>
  <c r="L49" i="12"/>
  <c r="M49" i="12"/>
  <c r="L121" i="12"/>
  <c r="M121" i="12"/>
  <c r="L46" i="12"/>
  <c r="M46" i="12"/>
  <c r="L72" i="12"/>
  <c r="M72" i="12"/>
  <c r="L104" i="12"/>
  <c r="M104" i="12"/>
  <c r="L45" i="12"/>
  <c r="M45" i="12"/>
  <c r="L106" i="12"/>
  <c r="M106" i="12"/>
  <c r="L75" i="12"/>
  <c r="M75" i="12"/>
  <c r="L38" i="12"/>
  <c r="M38" i="12"/>
  <c r="L124" i="12"/>
  <c r="M124" i="12"/>
  <c r="L123" i="12"/>
  <c r="M123" i="12"/>
  <c r="L27" i="12"/>
  <c r="M27" i="12"/>
  <c r="L2" i="12"/>
  <c r="M2" i="12"/>
  <c r="L32" i="12"/>
  <c r="M32" i="12"/>
  <c r="L73" i="12"/>
  <c r="M73" i="12"/>
  <c r="L109" i="12"/>
  <c r="M109" i="12"/>
  <c r="L59" i="12"/>
  <c r="M59" i="12"/>
  <c r="L154" i="12"/>
  <c r="M154" i="12"/>
  <c r="L74" i="12"/>
  <c r="M74" i="12"/>
  <c r="L28" i="12"/>
  <c r="M28" i="12"/>
  <c r="L97" i="12"/>
  <c r="M97" i="12"/>
  <c r="L26" i="12"/>
  <c r="M26" i="12"/>
  <c r="L87" i="12"/>
  <c r="M87" i="12"/>
  <c r="L108" i="12"/>
  <c r="M108" i="12"/>
  <c r="L119" i="12"/>
  <c r="M119" i="12"/>
  <c r="L20" i="12"/>
  <c r="M20" i="12"/>
  <c r="L153" i="12"/>
  <c r="M153" i="12"/>
  <c r="L120" i="12"/>
  <c r="M120" i="12"/>
  <c r="L118" i="12"/>
  <c r="M118" i="12"/>
  <c r="L37" i="12"/>
  <c r="M37" i="12"/>
  <c r="L116" i="12"/>
  <c r="M116" i="12"/>
  <c r="L102" i="12"/>
  <c r="M102" i="12"/>
  <c r="L71" i="12"/>
  <c r="M71" i="12"/>
  <c r="L111" i="12"/>
  <c r="M111" i="12"/>
  <c r="L96" i="12"/>
  <c r="M96" i="12"/>
  <c r="L101" i="12"/>
  <c r="M101" i="12"/>
  <c r="L110" i="12"/>
  <c r="M110" i="12"/>
  <c r="L36" i="12"/>
  <c r="M36" i="12"/>
  <c r="L99" i="12"/>
  <c r="M99" i="12"/>
  <c r="L100" i="12"/>
  <c r="M100" i="12"/>
  <c r="L107" i="12"/>
  <c r="M107" i="12"/>
  <c r="L70" i="12"/>
  <c r="M70" i="12"/>
  <c r="L58" i="12"/>
  <c r="M58" i="12"/>
  <c r="L42" i="12"/>
  <c r="M42" i="12"/>
  <c r="L80" i="12"/>
  <c r="M80" i="12"/>
  <c r="L57" i="12"/>
  <c r="M57" i="12"/>
  <c r="L144" i="12"/>
  <c r="M144" i="12"/>
  <c r="L56" i="12"/>
  <c r="M56" i="12"/>
  <c r="L9" i="12"/>
  <c r="M9" i="12"/>
  <c r="L78" i="12"/>
  <c r="M78" i="12"/>
  <c r="L52" i="12"/>
  <c r="M52" i="12"/>
  <c r="L131" i="12"/>
  <c r="M131" i="12"/>
  <c r="L10" i="12"/>
  <c r="M10" i="12"/>
  <c r="L86" i="12"/>
  <c r="M86" i="12"/>
  <c r="L8" i="12"/>
  <c r="M8" i="12"/>
  <c r="L35" i="12"/>
  <c r="M35" i="12"/>
  <c r="L77" i="12"/>
  <c r="M77" i="12"/>
  <c r="L132" i="12"/>
  <c r="M132" i="12"/>
  <c r="L41" i="12"/>
  <c r="M41" i="12"/>
  <c r="L79" i="12"/>
  <c r="M79" i="12"/>
  <c r="L14" i="12"/>
  <c r="M14" i="12"/>
  <c r="L98" i="12"/>
  <c r="M98" i="12"/>
  <c r="L145" i="12"/>
  <c r="M145" i="12"/>
  <c r="L160" i="12"/>
  <c r="M160" i="12"/>
  <c r="L6" i="12"/>
  <c r="M6" i="12"/>
  <c r="L91" i="12"/>
  <c r="M91" i="12"/>
  <c r="L67" i="12"/>
  <c r="M67" i="12"/>
  <c r="L68" i="12"/>
  <c r="M68" i="12"/>
  <c r="L69" i="12"/>
  <c r="M69" i="12"/>
  <c r="L158" i="12"/>
  <c r="M158" i="12"/>
  <c r="L3" i="12"/>
  <c r="M3" i="12"/>
  <c r="L53" i="12"/>
  <c r="M53" i="12"/>
  <c r="L135" i="12"/>
  <c r="M135" i="12"/>
  <c r="L19" i="12"/>
  <c r="M19" i="12"/>
  <c r="L146" i="12"/>
  <c r="M146" i="12"/>
  <c r="L17" i="12"/>
  <c r="M17" i="12"/>
  <c r="L103" i="12"/>
  <c r="M103" i="12"/>
  <c r="L23" i="12"/>
  <c r="M23" i="12"/>
  <c r="L92" i="12"/>
  <c r="M92" i="12"/>
  <c r="L133" i="12"/>
  <c r="M133" i="12"/>
  <c r="L115" i="12"/>
  <c r="M115" i="12"/>
  <c r="L113" i="12"/>
  <c r="M113" i="12"/>
  <c r="L159" i="12"/>
  <c r="M159" i="12"/>
  <c r="L16" i="12"/>
  <c r="M16" i="12"/>
  <c r="L114" i="12"/>
  <c r="M114" i="12"/>
  <c r="L147" i="12"/>
  <c r="M147" i="12"/>
  <c r="L29" i="12"/>
  <c r="M29" i="12"/>
  <c r="L63" i="12"/>
  <c r="M63" i="12"/>
  <c r="L61" i="12"/>
  <c r="M61" i="12"/>
  <c r="L148" i="12"/>
  <c r="M148" i="12"/>
  <c r="L31" i="12"/>
  <c r="M31" i="12"/>
  <c r="L62" i="12"/>
  <c r="M62" i="12"/>
  <c r="L90" i="12"/>
  <c r="M90" i="12"/>
  <c r="L66" i="12"/>
  <c r="M66" i="12"/>
  <c r="L54" i="12"/>
  <c r="M54" i="12"/>
  <c r="L5" i="12"/>
  <c r="M5" i="12"/>
  <c r="L55" i="12"/>
  <c r="M55" i="12"/>
  <c r="L64" i="12"/>
  <c r="M64" i="12"/>
  <c r="L65" i="12"/>
  <c r="M65" i="12"/>
  <c r="L134" i="12"/>
  <c r="M134" i="12"/>
  <c r="L48" i="12"/>
  <c r="M48" i="12"/>
  <c r="L4" i="12"/>
  <c r="M4" i="12"/>
  <c r="L11" i="12"/>
  <c r="M11" i="12"/>
  <c r="L93" i="12"/>
  <c r="M93" i="12"/>
  <c r="L152" i="12"/>
  <c r="M152" i="12"/>
  <c r="L30" i="12"/>
  <c r="M30" i="12"/>
  <c r="L95" i="12"/>
  <c r="M95" i="12"/>
  <c r="L112" i="12"/>
  <c r="M112" i="12"/>
  <c r="L13" i="12"/>
  <c r="M13" i="12"/>
  <c r="L40" i="12"/>
  <c r="M40" i="12"/>
  <c r="L94" i="12"/>
  <c r="M94" i="12"/>
  <c r="L34" i="12"/>
  <c r="M34" i="12"/>
  <c r="L33" i="12"/>
  <c r="M33" i="12"/>
  <c r="L161" i="12"/>
  <c r="M161" i="12"/>
  <c r="L88" i="12"/>
  <c r="M88" i="12"/>
  <c r="L15" i="12"/>
  <c r="M15" i="12"/>
  <c r="L7" i="12"/>
  <c r="M7" i="12"/>
  <c r="L117" i="12"/>
  <c r="M117" i="12"/>
  <c r="L89" i="12"/>
  <c r="M89" i="12"/>
  <c r="L60" i="12"/>
  <c r="M60" i="12"/>
  <c r="L12" i="12"/>
  <c r="M12" i="12"/>
  <c r="M142" i="12"/>
  <c r="L142" i="12"/>
  <c r="J142" i="12"/>
  <c r="J76" i="12"/>
  <c r="K76" i="12"/>
  <c r="J136" i="12"/>
  <c r="K136" i="12"/>
  <c r="J137" i="12"/>
  <c r="K137" i="12"/>
  <c r="J47" i="12"/>
  <c r="K47" i="12"/>
  <c r="J149" i="12"/>
  <c r="K149" i="12"/>
  <c r="J143" i="12"/>
  <c r="K143" i="12"/>
  <c r="J84" i="12"/>
  <c r="K84" i="12"/>
  <c r="J43" i="12"/>
  <c r="K43" i="12"/>
  <c r="J85" i="12"/>
  <c r="K85" i="12"/>
  <c r="J128" i="12"/>
  <c r="K128" i="12"/>
  <c r="J141" i="12"/>
  <c r="K141" i="12"/>
  <c r="J18" i="12"/>
  <c r="K18" i="12"/>
  <c r="J138" i="12"/>
  <c r="K138" i="12"/>
  <c r="J82" i="12"/>
  <c r="K82" i="12"/>
  <c r="J83" i="12"/>
  <c r="K83" i="12"/>
  <c r="J21" i="12"/>
  <c r="K21" i="12"/>
  <c r="J151" i="12"/>
  <c r="K151" i="12"/>
  <c r="J139" i="12"/>
  <c r="K139" i="12"/>
  <c r="J129" i="12"/>
  <c r="K129" i="12"/>
  <c r="J150" i="12"/>
  <c r="K150" i="12"/>
  <c r="J130" i="12"/>
  <c r="K130" i="12"/>
  <c r="J81" i="12"/>
  <c r="K81" i="12"/>
  <c r="J125" i="12"/>
  <c r="K125" i="12"/>
  <c r="J126" i="12"/>
  <c r="K126" i="12"/>
  <c r="J127" i="12"/>
  <c r="K127" i="12"/>
  <c r="J51" i="12"/>
  <c r="K51" i="12"/>
  <c r="J39" i="12"/>
  <c r="K39" i="12"/>
  <c r="J155" i="12"/>
  <c r="K155" i="12"/>
  <c r="J22" i="12"/>
  <c r="K22" i="12"/>
  <c r="J50" i="12"/>
  <c r="K50" i="12"/>
  <c r="J24" i="12"/>
  <c r="K24" i="12"/>
  <c r="J140" i="12"/>
  <c r="K140" i="12"/>
  <c r="J105" i="12"/>
  <c r="K105" i="12"/>
  <c r="J25" i="12"/>
  <c r="K25" i="12"/>
  <c r="J122" i="12"/>
  <c r="K122" i="12"/>
  <c r="J156" i="12"/>
  <c r="K156" i="12"/>
  <c r="J157" i="12"/>
  <c r="K157" i="12"/>
  <c r="J44" i="12"/>
  <c r="K44" i="12"/>
  <c r="J49" i="12"/>
  <c r="K49" i="12"/>
  <c r="J121" i="12"/>
  <c r="K121" i="12"/>
  <c r="J46" i="12"/>
  <c r="K46" i="12"/>
  <c r="J72" i="12"/>
  <c r="K72" i="12"/>
  <c r="J104" i="12"/>
  <c r="K104" i="12"/>
  <c r="J45" i="12"/>
  <c r="K45" i="12"/>
  <c r="J106" i="12"/>
  <c r="K106" i="12"/>
  <c r="J75" i="12"/>
  <c r="K75" i="12"/>
  <c r="J38" i="12"/>
  <c r="K38" i="12"/>
  <c r="J124" i="12"/>
  <c r="K124" i="12"/>
  <c r="J123" i="12"/>
  <c r="K123" i="12"/>
  <c r="J27" i="12"/>
  <c r="K27" i="12"/>
  <c r="J2" i="12"/>
  <c r="K2" i="12"/>
  <c r="J32" i="12"/>
  <c r="K32" i="12"/>
  <c r="J73" i="12"/>
  <c r="K73" i="12"/>
  <c r="J109" i="12"/>
  <c r="K109" i="12"/>
  <c r="J59" i="12"/>
  <c r="K59" i="12"/>
  <c r="J154" i="12"/>
  <c r="K154" i="12"/>
  <c r="J74" i="12"/>
  <c r="K74" i="12"/>
  <c r="J28" i="12"/>
  <c r="K28" i="12"/>
  <c r="J97" i="12"/>
  <c r="K97" i="12"/>
  <c r="J26" i="12"/>
  <c r="K26" i="12"/>
  <c r="J87" i="12"/>
  <c r="K87" i="12"/>
  <c r="J108" i="12"/>
  <c r="K108" i="12"/>
  <c r="J119" i="12"/>
  <c r="K119" i="12"/>
  <c r="J20" i="12"/>
  <c r="K20" i="12"/>
  <c r="J153" i="12"/>
  <c r="K153" i="12"/>
  <c r="J120" i="12"/>
  <c r="K120" i="12"/>
  <c r="J118" i="12"/>
  <c r="K118" i="12"/>
  <c r="J37" i="12"/>
  <c r="K37" i="12"/>
  <c r="J116" i="12"/>
  <c r="K116" i="12"/>
  <c r="J102" i="12"/>
  <c r="K102" i="12"/>
  <c r="J71" i="12"/>
  <c r="K71" i="12"/>
  <c r="J111" i="12"/>
  <c r="K111" i="12"/>
  <c r="J96" i="12"/>
  <c r="K96" i="12"/>
  <c r="J101" i="12"/>
  <c r="K101" i="12"/>
  <c r="J110" i="12"/>
  <c r="K110" i="12"/>
  <c r="J36" i="12"/>
  <c r="K36" i="12"/>
  <c r="J99" i="12"/>
  <c r="K99" i="12"/>
  <c r="J100" i="12"/>
  <c r="K100" i="12"/>
  <c r="J107" i="12"/>
  <c r="K107" i="12"/>
  <c r="J70" i="12"/>
  <c r="K70" i="12"/>
  <c r="J58" i="12"/>
  <c r="K58" i="12"/>
  <c r="J42" i="12"/>
  <c r="K42" i="12"/>
  <c r="J80" i="12"/>
  <c r="K80" i="12"/>
  <c r="J57" i="12"/>
  <c r="K57" i="12"/>
  <c r="J144" i="12"/>
  <c r="K144" i="12"/>
  <c r="J56" i="12"/>
  <c r="K56" i="12"/>
  <c r="J9" i="12"/>
  <c r="K9" i="12"/>
  <c r="J78" i="12"/>
  <c r="K78" i="12"/>
  <c r="J52" i="12"/>
  <c r="K52" i="12"/>
  <c r="J131" i="12"/>
  <c r="K131" i="12"/>
  <c r="J10" i="12"/>
  <c r="K10" i="12"/>
  <c r="J86" i="12"/>
  <c r="K86" i="12"/>
  <c r="J8" i="12"/>
  <c r="K8" i="12"/>
  <c r="J35" i="12"/>
  <c r="K35" i="12"/>
  <c r="J77" i="12"/>
  <c r="K77" i="12"/>
  <c r="J132" i="12"/>
  <c r="K132" i="12"/>
  <c r="J41" i="12"/>
  <c r="K41" i="12"/>
  <c r="J79" i="12"/>
  <c r="K79" i="12"/>
  <c r="J14" i="12"/>
  <c r="K14" i="12"/>
  <c r="J98" i="12"/>
  <c r="K98" i="12"/>
  <c r="J145" i="12"/>
  <c r="K145" i="12"/>
  <c r="J160" i="12"/>
  <c r="K160" i="12"/>
  <c r="J6" i="12"/>
  <c r="K6" i="12"/>
  <c r="J91" i="12"/>
  <c r="K91" i="12"/>
  <c r="J67" i="12"/>
  <c r="K67" i="12"/>
  <c r="J68" i="12"/>
  <c r="K68" i="12"/>
  <c r="J69" i="12"/>
  <c r="K69" i="12"/>
  <c r="J158" i="12"/>
  <c r="K158" i="12"/>
  <c r="J3" i="12"/>
  <c r="K3" i="12"/>
  <c r="J53" i="12"/>
  <c r="K53" i="12"/>
  <c r="J135" i="12"/>
  <c r="K135" i="12"/>
  <c r="J19" i="12"/>
  <c r="K19" i="12"/>
  <c r="J146" i="12"/>
  <c r="K146" i="12"/>
  <c r="J17" i="12"/>
  <c r="K17" i="12"/>
  <c r="J103" i="12"/>
  <c r="K103" i="12"/>
  <c r="J23" i="12"/>
  <c r="K23" i="12"/>
  <c r="J92" i="12"/>
  <c r="K92" i="12"/>
  <c r="J133" i="12"/>
  <c r="K133" i="12"/>
  <c r="J115" i="12"/>
  <c r="K115" i="12"/>
  <c r="J113" i="12"/>
  <c r="K113" i="12"/>
  <c r="J159" i="12"/>
  <c r="K159" i="12"/>
  <c r="J16" i="12"/>
  <c r="K16" i="12"/>
  <c r="J114" i="12"/>
  <c r="K114" i="12"/>
  <c r="J147" i="12"/>
  <c r="K147" i="12"/>
  <c r="J29" i="12"/>
  <c r="K29" i="12"/>
  <c r="J63" i="12"/>
  <c r="K63" i="12"/>
  <c r="J61" i="12"/>
  <c r="K61" i="12"/>
  <c r="J148" i="12"/>
  <c r="K148" i="12"/>
  <c r="J31" i="12"/>
  <c r="K31" i="12"/>
  <c r="J62" i="12"/>
  <c r="K62" i="12"/>
  <c r="J90" i="12"/>
  <c r="K90" i="12"/>
  <c r="J66" i="12"/>
  <c r="K66" i="12"/>
  <c r="J54" i="12"/>
  <c r="K54" i="12"/>
  <c r="J5" i="12"/>
  <c r="K5" i="12"/>
  <c r="J55" i="12"/>
  <c r="K55" i="12"/>
  <c r="J64" i="12"/>
  <c r="K64" i="12"/>
  <c r="J65" i="12"/>
  <c r="K65" i="12"/>
  <c r="J134" i="12"/>
  <c r="K134" i="12"/>
  <c r="J48" i="12"/>
  <c r="K48" i="12"/>
  <c r="J4" i="12"/>
  <c r="K4" i="12"/>
  <c r="J11" i="12"/>
  <c r="K11" i="12"/>
  <c r="J93" i="12"/>
  <c r="K93" i="12"/>
  <c r="J152" i="12"/>
  <c r="K152" i="12"/>
  <c r="J30" i="12"/>
  <c r="K30" i="12"/>
  <c r="J95" i="12"/>
  <c r="K95" i="12"/>
  <c r="J112" i="12"/>
  <c r="K112" i="12"/>
  <c r="J13" i="12"/>
  <c r="K13" i="12"/>
  <c r="J40" i="12"/>
  <c r="K40" i="12"/>
  <c r="J94" i="12"/>
  <c r="K94" i="12"/>
  <c r="J34" i="12"/>
  <c r="K34" i="12"/>
  <c r="J33" i="12"/>
  <c r="K33" i="12"/>
  <c r="J161" i="12"/>
  <c r="K161" i="12"/>
  <c r="J88" i="12"/>
  <c r="K88" i="12"/>
  <c r="J15" i="12"/>
  <c r="K15" i="12"/>
  <c r="J7" i="12"/>
  <c r="K7" i="12"/>
  <c r="J117" i="12"/>
  <c r="K117" i="12"/>
  <c r="J89" i="12"/>
  <c r="K89" i="12"/>
  <c r="J60" i="12"/>
  <c r="K60" i="12"/>
  <c r="J12" i="12"/>
  <c r="K12" i="12"/>
  <c r="K142" i="12"/>
  <c r="P2" i="1" l="1"/>
  <c r="Q2" i="1"/>
  <c r="R2" i="1"/>
  <c r="S2" i="1"/>
  <c r="T2" i="1"/>
  <c r="U2" i="1"/>
  <c r="V2" i="1"/>
  <c r="X2" i="1"/>
  <c r="Y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author>
  </authors>
  <commentList>
    <comment ref="E1" authorId="0" shapeId="0" xr:uid="{E9EC2633-94F7-4B8F-B499-4D2C411592A5}">
      <text>
        <r>
          <rPr>
            <b/>
            <sz val="9"/>
            <color indexed="81"/>
            <rFont val="Tahoma"/>
            <family val="2"/>
          </rPr>
          <t>A -:</t>
        </r>
        <r>
          <rPr>
            <sz val="9"/>
            <color indexed="81"/>
            <rFont val="Tahoma"/>
            <family val="2"/>
          </rPr>
          <t xml:space="preserve">
mes-año del vuelo más reciente</t>
        </r>
      </text>
    </comment>
    <comment ref="J1" authorId="0" shapeId="0" xr:uid="{3A38C6C6-0D05-4318-B245-4247B45E4F4F}">
      <text>
        <r>
          <rPr>
            <b/>
            <sz val="9"/>
            <color indexed="81"/>
            <rFont val="Tahoma"/>
            <family val="2"/>
          </rPr>
          <t>A -:</t>
        </r>
        <r>
          <rPr>
            <sz val="9"/>
            <color indexed="81"/>
            <rFont val="Tahoma"/>
            <family val="2"/>
          </rPr>
          <t xml:space="preserve">
A -:
- Si nada &gt; nada
- A: Advertencia; E: Enlace; otro texto: Información
Importante no meter salto de líneas porque si no luego excel genera comillas en los .geojson</t>
        </r>
      </text>
    </comment>
    <comment ref="AA1" authorId="0" shapeId="0" xr:uid="{E17BA483-093E-48B1-86CB-2C13B2818425}">
      <text>
        <r>
          <rPr>
            <b/>
            <sz val="9"/>
            <color indexed="81"/>
            <rFont val="Tahoma"/>
            <family val="2"/>
          </rPr>
          <t>A -:</t>
        </r>
        <r>
          <rPr>
            <sz val="9"/>
            <color indexed="81"/>
            <rFont val="Tahoma"/>
            <family val="2"/>
          </rPr>
          <t xml:space="preserve">
- Si no tiene nada no pone nada
- Si empieza por A: pone advertencia
- Si empieza por E: pone enlace
- Para el resto, pone información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author>
  </authors>
  <commentList>
    <comment ref="E1" authorId="0" shapeId="0" xr:uid="{D765E7E7-C620-48CA-A05F-08FCB9A5068A}">
      <text>
        <r>
          <rPr>
            <b/>
            <sz val="9"/>
            <color indexed="81"/>
            <rFont val="Tahoma"/>
            <family val="2"/>
          </rPr>
          <t>A -:</t>
        </r>
        <r>
          <rPr>
            <sz val="9"/>
            <color indexed="81"/>
            <rFont val="Tahoma"/>
            <family val="2"/>
          </rPr>
          <t xml:space="preserve">
mes-año del vuelo más reciente</t>
        </r>
      </text>
    </comment>
    <comment ref="J1" authorId="0" shapeId="0" xr:uid="{43487A0F-50DB-4077-BB8D-1DBF27EB9DA4}">
      <text>
        <r>
          <rPr>
            <b/>
            <sz val="9"/>
            <color indexed="81"/>
            <rFont val="Tahoma"/>
            <family val="2"/>
          </rPr>
          <t>A -:</t>
        </r>
        <r>
          <rPr>
            <sz val="9"/>
            <color indexed="81"/>
            <rFont val="Tahoma"/>
            <family val="2"/>
          </rPr>
          <t xml:space="preserve">
A -:
- Si nada &gt; nada
- A: Advertencia; E: Enlace; otro texto: Información
Importante no meter salto de líneas porque si no luego excel genera comillas en los .geojson</t>
        </r>
      </text>
    </comment>
    <comment ref="AA1" authorId="0" shapeId="0" xr:uid="{719CDD61-C919-485F-9DC4-E41EEB4DCFA8}">
      <text>
        <r>
          <rPr>
            <b/>
            <sz val="9"/>
            <color indexed="81"/>
            <rFont val="Tahoma"/>
            <family val="2"/>
          </rPr>
          <t>A -:</t>
        </r>
        <r>
          <rPr>
            <sz val="9"/>
            <color indexed="81"/>
            <rFont val="Tahoma"/>
            <family val="2"/>
          </rPr>
          <t xml:space="preserve">
- Si no tiene nada no pone nada
- Si empieza por A: pone advertencia
- Si empieza por E: pone enlace
- Para el resto, pone información</t>
        </r>
      </text>
    </comment>
  </commentList>
</comments>
</file>

<file path=xl/sharedStrings.xml><?xml version="1.0" encoding="utf-8"?>
<sst xmlns="http://schemas.openxmlformats.org/spreadsheetml/2006/main" count="6694" uniqueCount="2486">
  <si>
    <t>HTML Multimodel (Meteoblue)</t>
  </si>
  <si>
    <t>HTML Navegación Google Maps</t>
  </si>
  <si>
    <t>Latitud</t>
  </si>
  <si>
    <t>Longitud</t>
  </si>
  <si>
    <t/>
  </si>
  <si>
    <t>+Info</t>
  </si>
  <si>
    <t>Aragón</t>
  </si>
  <si>
    <t>Cataluña</t>
  </si>
  <si>
    <t>HTML Mapa topográfico brouter.de</t>
  </si>
  <si>
    <t>brouter.de</t>
  </si>
  <si>
    <t>gpx.studio</t>
  </si>
  <si>
    <t>nakarte.me</t>
  </si>
  <si>
    <t>Zona</t>
  </si>
  <si>
    <t>Aneto - Maladeta</t>
  </si>
  <si>
    <t>Balaitous - Picos del Infierno</t>
  </si>
  <si>
    <t>Besiberri - Punta Alta</t>
  </si>
  <si>
    <t>Gran Bachimala - Culfreda</t>
  </si>
  <si>
    <t>La Munia</t>
  </si>
  <si>
    <t>Monte Perdido - Taillón</t>
  </si>
  <si>
    <t>Perdiguero - Gourgs Blancs</t>
  </si>
  <si>
    <t>Pic Long - Néouvielle</t>
  </si>
  <si>
    <t>Pica d'Estats</t>
  </si>
  <si>
    <t>Posets - Eriste</t>
  </si>
  <si>
    <t>Vignemale</t>
  </si>
  <si>
    <t>Aguja del Collado de Coronas</t>
  </si>
  <si>
    <t>Aguja Haurillon</t>
  </si>
  <si>
    <t>Espalda de Aneto</t>
  </si>
  <si>
    <t>Pico de Ballibierna</t>
  </si>
  <si>
    <t>Tuca de las Culebras</t>
  </si>
  <si>
    <t>Pico de Aneto</t>
  </si>
  <si>
    <t>Frondella Norte</t>
  </si>
  <si>
    <t>Aguja de Arnales</t>
  </si>
  <si>
    <t>Algas Norte</t>
  </si>
  <si>
    <t>Besiberri Sud</t>
  </si>
  <si>
    <t>Besiberri Nord</t>
  </si>
  <si>
    <t>Pequeño Astazu</t>
  </si>
  <si>
    <t>Cilindro de Marboré</t>
  </si>
  <si>
    <t>Monte Perdido</t>
  </si>
  <si>
    <t>Gías inferior</t>
  </si>
  <si>
    <t>Tuca d'el Cabo de la Vaca E.</t>
  </si>
  <si>
    <t>Aiguille Badet</t>
  </si>
  <si>
    <t>Crabounouse Nord</t>
  </si>
  <si>
    <t>Pic de Lentilla</t>
  </si>
  <si>
    <t>Sotllo Nord</t>
  </si>
  <si>
    <t>Altitud</t>
  </si>
  <si>
    <t>Dificultad</t>
  </si>
  <si>
    <t>AD-</t>
  </si>
  <si>
    <t>PD+</t>
  </si>
  <si>
    <t>AD</t>
  </si>
  <si>
    <t>PD</t>
  </si>
  <si>
    <t>F+</t>
  </si>
  <si>
    <t>PD-</t>
  </si>
  <si>
    <t>F</t>
  </si>
  <si>
    <t>D-</t>
  </si>
  <si>
    <t>D</t>
  </si>
  <si>
    <t>AD+</t>
  </si>
  <si>
    <t>Desde brecha inferior llosás bajar para bordear tchihtcheff y aparecer en su brecha norte (bajo el rápel de 80 m). Franquear por cara occidental</t>
  </si>
  <si>
    <t>Antes Astazu Oriental</t>
  </si>
  <si>
    <t>Antes Pic Brulle</t>
  </si>
  <si>
    <t>Desde norte muy complicado porque desapareció glaciar en 2020 y es MUY inestable. Quizá en primavera con nieve puede hacerse. Mejor por el sur y dirección oeste&gt;este</t>
  </si>
  <si>
    <t>Balaitous o Pico Moros</t>
  </si>
  <si>
    <t>42º 50' 20.1" N</t>
  </si>
  <si>
    <t>0º 17' 24.9" W</t>
  </si>
  <si>
    <t>Tour de Cadier</t>
  </si>
  <si>
    <t>O Casterillet / Torre de Cadier</t>
  </si>
  <si>
    <t>42º 50' 15.7" N</t>
  </si>
  <si>
    <t>0º 17' 08.4" W</t>
  </si>
  <si>
    <t>Aguja de Ussel</t>
  </si>
  <si>
    <t>Agulla d'Ussel</t>
  </si>
  <si>
    <t>42º 50' 15.2" N</t>
  </si>
  <si>
    <t>0º 17' 03.0" W</t>
  </si>
  <si>
    <t>Pico Anónimo</t>
  </si>
  <si>
    <t>Punda dera Breca</t>
  </si>
  <si>
    <t>42º 50' 03.7" N</t>
  </si>
  <si>
    <t>0º 17' 23.6" W</t>
  </si>
  <si>
    <t>Picos de la Frondella</t>
  </si>
  <si>
    <t>Punda Alta deras Frondiellas</t>
  </si>
  <si>
    <t>42º 49' 57.8" N</t>
  </si>
  <si>
    <t>0º 17' 25.9" W</t>
  </si>
  <si>
    <t>Punda dera Faxa</t>
  </si>
  <si>
    <t>42º 48' 29.6" N</t>
  </si>
  <si>
    <t>0º 14' 16.3" W</t>
  </si>
  <si>
    <t>Garmo Blanco</t>
  </si>
  <si>
    <t>Punda Garmo Blanco</t>
  </si>
  <si>
    <t>42º 46' 59.1" N</t>
  </si>
  <si>
    <t>0º 15' 47.6" W</t>
  </si>
  <si>
    <t>Picos del Infierno</t>
  </si>
  <si>
    <t>Punda Alta de Pondiellos</t>
  </si>
  <si>
    <t>42º 46' 53.1" N</t>
  </si>
  <si>
    <t>0º 15' 37.8" W</t>
  </si>
  <si>
    <t>Punda dera Nevera</t>
  </si>
  <si>
    <t>0º 15' 32.8" W</t>
  </si>
  <si>
    <t>Sin denominación en Cartografía oficial</t>
  </si>
  <si>
    <t>Garmo de Pondiellos</t>
  </si>
  <si>
    <t>42º 46' 51.3" N</t>
  </si>
  <si>
    <t>0º 15' 26.8" W</t>
  </si>
  <si>
    <t>Pico de los Arnales</t>
  </si>
  <si>
    <t>Pico deros Arnals</t>
  </si>
  <si>
    <t>42º 46' 48.5" N</t>
  </si>
  <si>
    <t>0º 15' 21.3" W</t>
  </si>
  <si>
    <t>Garmo Negro deras Argualas</t>
  </si>
  <si>
    <t>42º 46' 18.5" N</t>
  </si>
  <si>
    <t>0º 15' 43.7" W</t>
  </si>
  <si>
    <t>Garmo Negro</t>
  </si>
  <si>
    <t>Punda dero Garmo Negro</t>
  </si>
  <si>
    <t>42º 46' 18.0" N</t>
  </si>
  <si>
    <t>0º 15' 50.9" W</t>
  </si>
  <si>
    <t>Punda dero Corral</t>
  </si>
  <si>
    <t>42º 46' 03.1" N</t>
  </si>
  <si>
    <t>0º 16' 16.6" W</t>
  </si>
  <si>
    <t>Pico de Algas</t>
  </si>
  <si>
    <t>Punda dera Liana</t>
  </si>
  <si>
    <t>42º 46' 05.8" N</t>
  </si>
  <si>
    <t>0º 16' 14.3" W</t>
  </si>
  <si>
    <t>Pico de Argualas</t>
  </si>
  <si>
    <t>Pico deras Argualas</t>
  </si>
  <si>
    <t>42º 45' 59.4" N</t>
  </si>
  <si>
    <t>0º 16' 02.4" W</t>
  </si>
  <si>
    <t>Pico de Comachibosa/Vignemale/Pique Longue</t>
  </si>
  <si>
    <t>Punda de Camachibosa / Viñamala</t>
  </si>
  <si>
    <t>42º 46' 26.4" N</t>
  </si>
  <si>
    <t>0º 08' 50.3" W</t>
  </si>
  <si>
    <t>Peña Fiera O.</t>
  </si>
  <si>
    <t>42º 46' 27.4" N</t>
  </si>
  <si>
    <t>0º 09' 11.5" W</t>
  </si>
  <si>
    <t>Peña Fiera E.</t>
  </si>
  <si>
    <t>42º 46' 25.4" N</t>
  </si>
  <si>
    <t>0º 09' 09.0" W</t>
  </si>
  <si>
    <t>Pic du Clot de la Hount</t>
  </si>
  <si>
    <t>Punda dero Clot dera Fuen</t>
  </si>
  <si>
    <t>42º 46' 23.3" N</t>
  </si>
  <si>
    <t>0º 08' 59.1" W</t>
  </si>
  <si>
    <t>Pico de Cerbillona</t>
  </si>
  <si>
    <t>0º 08' 59.3" W</t>
  </si>
  <si>
    <t>Garmo deros Musarez</t>
  </si>
  <si>
    <t>42º 46' 03.2" N</t>
  </si>
  <si>
    <t>Pic Central</t>
  </si>
  <si>
    <t>Punda dera Blanquera</t>
  </si>
  <si>
    <t>42º 46' 06.1" N</t>
  </si>
  <si>
    <t>0º 08' 47.7" W</t>
  </si>
  <si>
    <t>Pico Monferrat</t>
  </si>
  <si>
    <t>Pico de Monferrato</t>
  </si>
  <si>
    <t>42º 45' 58.8" N</t>
  </si>
  <si>
    <t>0º 08' 18.1" W</t>
  </si>
  <si>
    <t>Tetons dera Labaza</t>
  </si>
  <si>
    <t>42º 45' 49.2" N</t>
  </si>
  <si>
    <t>0º 08' 10.3" W</t>
  </si>
  <si>
    <t>Grand Pic de Tapou</t>
  </si>
  <si>
    <t>Punda de Tapón Gran</t>
  </si>
  <si>
    <t>42º 45' 46.1" N</t>
  </si>
  <si>
    <t>0º 08' 09.0" W</t>
  </si>
  <si>
    <t>Pic du Milieu o Pico del Medio</t>
  </si>
  <si>
    <t>Cabieto dera Labaza</t>
  </si>
  <si>
    <t>42º 45' 41.7" N</t>
  </si>
  <si>
    <t>0º 08' 11.1" W</t>
  </si>
  <si>
    <t>Gabieto Sur</t>
  </si>
  <si>
    <t>Punda dero Cabieto</t>
  </si>
  <si>
    <t>42º 41' 34.4" N</t>
  </si>
  <si>
    <t>0º 03' 54.8" W</t>
  </si>
  <si>
    <t>Cabieto dero Baziero</t>
  </si>
  <si>
    <t>42º 41' 37.9" N</t>
  </si>
  <si>
    <t>0º 03' 47.0" W</t>
  </si>
  <si>
    <t>Gabieto Norte</t>
  </si>
  <si>
    <t>Cabieto dera Buega</t>
  </si>
  <si>
    <t>42º 41' 40.4" N</t>
  </si>
  <si>
    <t>0º 03' 43.7" W</t>
  </si>
  <si>
    <t>Pico Taillón</t>
  </si>
  <si>
    <t>42º 41' 37.3" N</t>
  </si>
  <si>
    <t>0º 03' 04.6" W</t>
  </si>
  <si>
    <t>Punda dero Corral Ziego / El Casco</t>
  </si>
  <si>
    <t>42º 41' 15.7" N</t>
  </si>
  <si>
    <t>0º 01' 36.4" W</t>
  </si>
  <si>
    <t>La Torre</t>
  </si>
  <si>
    <t>Punda dero Faixón / Torre de Marboré</t>
  </si>
  <si>
    <t>42º 41' 08.7" N</t>
  </si>
  <si>
    <t>0º 01' 01.5" W</t>
  </si>
  <si>
    <t>Pico de la Espalda</t>
  </si>
  <si>
    <t>Punda dero Espaldador</t>
  </si>
  <si>
    <t>42º 41' 07.1" N</t>
  </si>
  <si>
    <t>Picos de la Cascada</t>
  </si>
  <si>
    <t>Punda dera Ula</t>
  </si>
  <si>
    <t>42º 41' 12.1" N</t>
  </si>
  <si>
    <t>0º 00' 08.5" E</t>
  </si>
  <si>
    <t>Picos de la Cascada-Pic Brulle</t>
  </si>
  <si>
    <t>Repunda deras Bruixas</t>
  </si>
  <si>
    <t>42º 41' 19.8" N</t>
  </si>
  <si>
    <t>Picos de la Cascada-Pic Oriental</t>
  </si>
  <si>
    <t>Punda deras Crepas</t>
  </si>
  <si>
    <t>42º 41' 23.9" N</t>
  </si>
  <si>
    <t>0º 00' 28.2" E</t>
  </si>
  <si>
    <t>Pico Marboré</t>
  </si>
  <si>
    <t>Pico Plan de Marmorés / Marboré</t>
  </si>
  <si>
    <t>42º 41' 33.4" N</t>
  </si>
  <si>
    <t>0º 00' 41.5" E</t>
  </si>
  <si>
    <t>Astazu Chicot</t>
  </si>
  <si>
    <t>42º 42' 06.4" N</t>
  </si>
  <si>
    <t>0º 00' 56.1" E</t>
  </si>
  <si>
    <t>Astazu Gran</t>
  </si>
  <si>
    <t>42º 42' 09.0" N</t>
  </si>
  <si>
    <t>0º 01' 26.1" E</t>
  </si>
  <si>
    <t>42º 41' 07.6" N</t>
  </si>
  <si>
    <t>0º 01' 08.1" E</t>
  </si>
  <si>
    <t>Mallo de Marmorés / Cilindro de Marboré</t>
  </si>
  <si>
    <t>42º 41' 04.9" N</t>
  </si>
  <si>
    <t>0º 01' 26.2" E</t>
  </si>
  <si>
    <t>Peña Roya</t>
  </si>
  <si>
    <t>Pundeta de Peña Roya</t>
  </si>
  <si>
    <t>42º 40' 51.7" N</t>
  </si>
  <si>
    <t>0º 01' 15.2" E</t>
  </si>
  <si>
    <t>Punda dero Sarrato</t>
  </si>
  <si>
    <t>42º 40' 47.7" N</t>
  </si>
  <si>
    <t>0º 01' 50.7" E</t>
  </si>
  <si>
    <t>El Dedo</t>
  </si>
  <si>
    <t>Mallet dero Portiello</t>
  </si>
  <si>
    <t>42º 40' 44.7" N</t>
  </si>
  <si>
    <t>0º 01' 53.6" E</t>
  </si>
  <si>
    <t>Punta de Treserols / Monte Perdido</t>
  </si>
  <si>
    <t>42º 40' 32.1" N</t>
  </si>
  <si>
    <t>0º 02' 03.8" E</t>
  </si>
  <si>
    <t>Peña dero Baste</t>
  </si>
  <si>
    <t>42º 40' 11.1" N</t>
  </si>
  <si>
    <t>0º 01' 47.6" E</t>
  </si>
  <si>
    <t>Punta dera Canal Fonda</t>
  </si>
  <si>
    <t>42º 40' 24.8" N</t>
  </si>
  <si>
    <t>0º 02' 27.1" E</t>
  </si>
  <si>
    <t>Punta dera Cuniestra</t>
  </si>
  <si>
    <t>42º 40' 18.7" N</t>
  </si>
  <si>
    <t>0º 02' 30.7" E</t>
  </si>
  <si>
    <t>Soum de Ramond</t>
  </si>
  <si>
    <t>Repunta de las Neveras</t>
  </si>
  <si>
    <t>42º 40' 37.9" N</t>
  </si>
  <si>
    <t>0º 02' 35.1" E</t>
  </si>
  <si>
    <t>Mallo Tormosa</t>
  </si>
  <si>
    <t>Mallo de Tormosa</t>
  </si>
  <si>
    <t>42º 40' 23.7" N</t>
  </si>
  <si>
    <t>0º 02' 50.3" E</t>
  </si>
  <si>
    <t>Punta de Tormosa</t>
  </si>
  <si>
    <t>42º 40' 10.7" N</t>
  </si>
  <si>
    <t>0º 03' 07.6" E</t>
  </si>
  <si>
    <t>Punta de las Olas</t>
  </si>
  <si>
    <t>Punda deras Solas</t>
  </si>
  <si>
    <t>42º 39' 43.6" N</t>
  </si>
  <si>
    <t>0º 03' 13.2" E</t>
  </si>
  <si>
    <t>Punda dero Zerbillonar</t>
  </si>
  <si>
    <t>Pic de Troumouse</t>
  </si>
  <si>
    <t>Punta de Tormoseta</t>
  </si>
  <si>
    <t>Pic de Serre Mourène</t>
  </si>
  <si>
    <t>Punta de las Loseras</t>
  </si>
  <si>
    <t>Pico de l'Almunia Chica</t>
  </si>
  <si>
    <t>Pico de la Munia</t>
  </si>
  <si>
    <t>Pico de l'Almunia Gran</t>
  </si>
  <si>
    <t>Pico de la Robiñera</t>
  </si>
  <si>
    <t>Pico de Rubiñera</t>
  </si>
  <si>
    <t>Punta Batoa</t>
  </si>
  <si>
    <t>Punta Culfreda Norte</t>
  </si>
  <si>
    <t>Punta Culfreda</t>
  </si>
  <si>
    <t>Punta Culfreda Sur</t>
  </si>
  <si>
    <t>Pico del Puerto</t>
  </si>
  <si>
    <t>Punta d'el Puerto</t>
  </si>
  <si>
    <t>Punta de l'Abella</t>
  </si>
  <si>
    <t>Pequeño Bachimala</t>
  </si>
  <si>
    <t>Punta de l'Ibón Chico</t>
  </si>
  <si>
    <t>Punta del Ibón</t>
  </si>
  <si>
    <t>(Cresta de Bachimala)</t>
  </si>
  <si>
    <t>Punta de l'Ibón Gran N</t>
  </si>
  <si>
    <t>Punta de la Cruz</t>
  </si>
  <si>
    <t>Gran Bachimala o Pico Schrader</t>
  </si>
  <si>
    <t>Punta de Bachimala</t>
  </si>
  <si>
    <t>Punta del Sable</t>
  </si>
  <si>
    <t>Punta de la Gatera</t>
  </si>
  <si>
    <t>Pico de la Montañeta o de Los Veteranos</t>
  </si>
  <si>
    <t>Pico de los Gemelos</t>
  </si>
  <si>
    <t>Llardana/Posets</t>
  </si>
  <si>
    <t>Tuca de Posets / Punta de Lardana</t>
  </si>
  <si>
    <t>Tuca de la Paúl</t>
  </si>
  <si>
    <t>Pico de Bardamina</t>
  </si>
  <si>
    <t>Tucón de la Canal o Diente de Llardana</t>
  </si>
  <si>
    <t>Tuqueta Roya</t>
  </si>
  <si>
    <t>Mallo de la Lit / El Tuconet</t>
  </si>
  <si>
    <t>Punta de la Lit</t>
  </si>
  <si>
    <t>Punta Llardaneta o Pico de Espadas</t>
  </si>
  <si>
    <t>Tuca de les Espades / Punta de Lardaneta</t>
  </si>
  <si>
    <t>Espades SO / Lardaneta SO</t>
  </si>
  <si>
    <t>Tuca Forau de la Neu</t>
  </si>
  <si>
    <t>Tucón Royo o Pavots</t>
  </si>
  <si>
    <t>Pico de la Forqueta</t>
  </si>
  <si>
    <t>Tuca de la Forqueta N</t>
  </si>
  <si>
    <t>Tuca de la Forqueta S</t>
  </si>
  <si>
    <t>Pico Eriste Norte o Beraldi</t>
  </si>
  <si>
    <t>Pico de Clarabide</t>
  </si>
  <si>
    <t>Tuca d'el Puerto de Puixebres</t>
  </si>
  <si>
    <t>Pic de Gourgs Blancs</t>
  </si>
  <si>
    <t>Tuca de Puixebres</t>
  </si>
  <si>
    <t>Tuca de O</t>
  </si>
  <si>
    <t>Tuca d'el Puerto d'O</t>
  </si>
  <si>
    <t>Tuca d'el Cabo de la Vaca O.</t>
  </si>
  <si>
    <t>Pico Sellam de la Baca Occidental</t>
  </si>
  <si>
    <t>Pico Sellam de la Baca Oriental</t>
  </si>
  <si>
    <t>Pico del Portillón de O</t>
  </si>
  <si>
    <t>Tuca d'el Molsèro</t>
  </si>
  <si>
    <t>Pico Perdiguero</t>
  </si>
  <si>
    <t>Pico Royo</t>
  </si>
  <si>
    <t>Pic des Crabioules</t>
  </si>
  <si>
    <t>Tuca de l'Estraperlo</t>
  </si>
  <si>
    <t>Tuca d'el Cabo d'els Arenals</t>
  </si>
  <si>
    <t>Tuca de Navarro</t>
  </si>
  <si>
    <t>Pico de Maupas</t>
  </si>
  <si>
    <t>Tuca de Malpás</t>
  </si>
  <si>
    <t>Tuca d'Alba</t>
  </si>
  <si>
    <t>Diente del Alba</t>
  </si>
  <si>
    <t>Dien d'Alba</t>
  </si>
  <si>
    <t>Quixal d'Alba</t>
  </si>
  <si>
    <t>Tuca de Mur</t>
  </si>
  <si>
    <t>Pico Sayó</t>
  </si>
  <si>
    <t>Tuca de Sayó</t>
  </si>
  <si>
    <t>Tuca d'el Morro de Cregüeña N</t>
  </si>
  <si>
    <t>Tuca d'el Morro de Cregüeña S</t>
  </si>
  <si>
    <t>Pico Cordier</t>
  </si>
  <si>
    <t>Tuca d'el Cabo de la Tartèra</t>
  </si>
  <si>
    <t>Tuca d'el Cuello de la Rimalla</t>
  </si>
  <si>
    <t>Pico de la Maladeta</t>
  </si>
  <si>
    <t>Tuca de la Maladeta</t>
  </si>
  <si>
    <t>Tucón de la Crencha de Cregüeña</t>
  </si>
  <si>
    <t>Pico Aragüells</t>
  </si>
  <si>
    <t>Tuca de la Collada de Cregüeña</t>
  </si>
  <si>
    <t>Pico del Medio</t>
  </si>
  <si>
    <t>Tuca d'el Mich</t>
  </si>
  <si>
    <t>Pico de Coronas</t>
  </si>
  <si>
    <t>Tuca de Corones</t>
  </si>
  <si>
    <t>Tuca de la Collada de Corones</t>
  </si>
  <si>
    <t>Tuqueta de la Crus</t>
  </si>
  <si>
    <t>Tuca d'Aneto / Maladeta de Corones</t>
  </si>
  <si>
    <t>Espalda del Aneto</t>
  </si>
  <si>
    <t>Esquena de l'Aneto</t>
  </si>
  <si>
    <t>Pico de Tempestades</t>
  </si>
  <si>
    <t>Pico de Margalide</t>
  </si>
  <si>
    <t>Tuca d'el Cabo de Barrancs</t>
  </si>
  <si>
    <t>Cap de la Vall</t>
  </si>
  <si>
    <t>Pico de Russell</t>
  </si>
  <si>
    <t>Tuca d'el Cap de la Vall</t>
  </si>
  <si>
    <t>Punta Russell oriental</t>
  </si>
  <si>
    <t>Cap de la Tartereta</t>
  </si>
  <si>
    <t>Aguja SW de Russell</t>
  </si>
  <si>
    <t>Tuca de Mulleres / Cap de Mulleres</t>
  </si>
  <si>
    <t>0º 00' 01.2" E</t>
  </si>
  <si>
    <t>42º 40' 10.4" N</t>
  </si>
  <si>
    <t>0º 02' 35.3" E</t>
  </si>
  <si>
    <t>42º 43' 20.8" N</t>
  </si>
  <si>
    <t>0º 08' 12.2" E</t>
  </si>
  <si>
    <t>42º 43' 14.6" N</t>
  </si>
  <si>
    <t>0º 08' 07.0" E</t>
  </si>
  <si>
    <t>42º 42' 57.9" N</t>
  </si>
  <si>
    <t>0º 08' 03.0" E</t>
  </si>
  <si>
    <t>42º 42' 53.7" N</t>
  </si>
  <si>
    <t>0º 07' 54.6" E</t>
  </si>
  <si>
    <t>42º 42' 14.4" N</t>
  </si>
  <si>
    <t>0º 07' 57.0" E</t>
  </si>
  <si>
    <t>42º 42' 37.6" N</t>
  </si>
  <si>
    <t>0º 20' 22.0" E</t>
  </si>
  <si>
    <t>42º 42' 35.9" N</t>
  </si>
  <si>
    <t>0º 20' 17.4" E</t>
  </si>
  <si>
    <t>42º 42' 31.3" N</t>
  </si>
  <si>
    <t>0º 20' 10.6" E</t>
  </si>
  <si>
    <t>42º 42' 39.9" N</t>
  </si>
  <si>
    <t>0º 23' 05.9" E</t>
  </si>
  <si>
    <t>42º 42' 38.4" N</t>
  </si>
  <si>
    <t>0º 23' 04.9" E</t>
  </si>
  <si>
    <t>42º 42' 47.6" N</t>
  </si>
  <si>
    <t>0º 23' 34.0" E</t>
  </si>
  <si>
    <t>42º 42' 35.8" N</t>
  </si>
  <si>
    <t>0º 23' 38.2" E</t>
  </si>
  <si>
    <t>42º 42' 27.3" N</t>
  </si>
  <si>
    <t>0º 23' 36.3" E</t>
  </si>
  <si>
    <t>42º 42' 23.0" N</t>
  </si>
  <si>
    <t>0º 23' 36.5" E</t>
  </si>
  <si>
    <t>42º 42' 10.8" N</t>
  </si>
  <si>
    <t>0º 23' 42.5" E</t>
  </si>
  <si>
    <t>42º 41' 59.5" N</t>
  </si>
  <si>
    <t>0º 23' 42.9" E</t>
  </si>
  <si>
    <t>42º 41' 54.8" N</t>
  </si>
  <si>
    <t>0º 23' 39.7" E</t>
  </si>
  <si>
    <t>42º 41' 39.8" N</t>
  </si>
  <si>
    <t>0º 23' 47.3" E</t>
  </si>
  <si>
    <t>42º 39' 54.3" N</t>
  </si>
  <si>
    <t>0º 26' 14.9" E</t>
  </si>
  <si>
    <t>42º 39' 41.0" N</t>
  </si>
  <si>
    <t>0º 26' 06.6" E</t>
  </si>
  <si>
    <t>42º 39' 16.6" N</t>
  </si>
  <si>
    <t>0º 26' 06.9" E</t>
  </si>
  <si>
    <t>42º 39' 30.7" N</t>
  </si>
  <si>
    <t>0º 26' 36.4" E</t>
  </si>
  <si>
    <t>42º 39' 37.5" N</t>
  </si>
  <si>
    <t>0º 26' 45.9" E</t>
  </si>
  <si>
    <t>42º 39' 44.6" N</t>
  </si>
  <si>
    <t>0º 27' 03.6" E</t>
  </si>
  <si>
    <t>42º 38' 44.7" N</t>
  </si>
  <si>
    <t>0º 26' 06.2" E</t>
  </si>
  <si>
    <t>42º 39' 10.9" N</t>
  </si>
  <si>
    <t>0º 25' 57.9" E</t>
  </si>
  <si>
    <t>42º 39' 09.1" N</t>
  </si>
  <si>
    <t>0º 25' 50.3" E</t>
  </si>
  <si>
    <t>42º 39' 05.6" N</t>
  </si>
  <si>
    <t>0º 25' 44.4" E</t>
  </si>
  <si>
    <t>42º 38' 59.1" N</t>
  </si>
  <si>
    <t>0º 25' 35.8" E</t>
  </si>
  <si>
    <t>42º 38' 58.1" N</t>
  </si>
  <si>
    <t>0º 25' 31.6" E</t>
  </si>
  <si>
    <t>42º 38' 38.4" N</t>
  </si>
  <si>
    <t>0º 25' 40.5" E</t>
  </si>
  <si>
    <t>42º 38' 26.9" N</t>
  </si>
  <si>
    <t>0º 25' 26.1" E</t>
  </si>
  <si>
    <t>42º 37' 53.6" N</t>
  </si>
  <si>
    <t>0º 25' 32.6" E</t>
  </si>
  <si>
    <t>42º 37' 50.6" N</t>
  </si>
  <si>
    <t>0º 25' 35.9" E</t>
  </si>
  <si>
    <t>42º 37' 30.1" N</t>
  </si>
  <si>
    <t>0º 24' 33.6" E</t>
  </si>
  <si>
    <t>42º 37' 23.7" N</t>
  </si>
  <si>
    <t>0º 24' 32.5" E</t>
  </si>
  <si>
    <t>42º 41' 41.3" N</t>
  </si>
  <si>
    <t>0º 28' 03.0" E</t>
  </si>
  <si>
    <t>42º 41' 36.2" N</t>
  </si>
  <si>
    <t>0º 28' 12.9" E</t>
  </si>
  <si>
    <t>42º 41' 47.2" N</t>
  </si>
  <si>
    <t>0º 28' 07.1" E</t>
  </si>
  <si>
    <t>42º 42' 02.0" N</t>
  </si>
  <si>
    <t>0º 28' 27.4" E</t>
  </si>
  <si>
    <t>42º 41' 59.9" N</t>
  </si>
  <si>
    <t>0º 28' 38.6" E</t>
  </si>
  <si>
    <t>42º 41' 58.7" N</t>
  </si>
  <si>
    <t>0º 28' 52.1" E</t>
  </si>
  <si>
    <t>42º 41' 42.8" N</t>
  </si>
  <si>
    <t>0º 29' 29.5" E</t>
  </si>
  <si>
    <t>42º 41' 40.1" N</t>
  </si>
  <si>
    <t>0º 29' 31.5" E</t>
  </si>
  <si>
    <t>42º 41' 34.7" N</t>
  </si>
  <si>
    <t>0º 29' 34.8" E</t>
  </si>
  <si>
    <t>42º 41' 32.5" N</t>
  </si>
  <si>
    <t>0º 29' 46.4" E</t>
  </si>
  <si>
    <t>42º 41' 33.6" N</t>
  </si>
  <si>
    <t>0º 30' 27.1" E</t>
  </si>
  <si>
    <t>42º 41' 28.6" N</t>
  </si>
  <si>
    <t>0º 30' 54.6" E</t>
  </si>
  <si>
    <t>42º 41' 30.9" N</t>
  </si>
  <si>
    <t>0º 31' 07.7" E</t>
  </si>
  <si>
    <t>42º 41' 25.0" N</t>
  </si>
  <si>
    <t>0º 31' 29.4" E</t>
  </si>
  <si>
    <t>42º 41' 43.4" N</t>
  </si>
  <si>
    <t>0º 31' 16.3" E</t>
  </si>
  <si>
    <t>42º 41' 51.5" N</t>
  </si>
  <si>
    <t>0º 31' 15.2" E</t>
  </si>
  <si>
    <t>42º 41' 55.8" N</t>
  </si>
  <si>
    <t>0º 31' 22.2" E</t>
  </si>
  <si>
    <t>42º 42' 09.4" N</t>
  </si>
  <si>
    <t>0º 31' 35.9" E</t>
  </si>
  <si>
    <t>42º 42' 09.5" N</t>
  </si>
  <si>
    <t>0º 31' 47.0" E</t>
  </si>
  <si>
    <t>42º 41' 59.3" N</t>
  </si>
  <si>
    <t>0º 32' 08.6" E</t>
  </si>
  <si>
    <t>42º 42' 01.0" N</t>
  </si>
  <si>
    <t>0º 32' 12.3" E</t>
  </si>
  <si>
    <t>42º 42' 08.0" N</t>
  </si>
  <si>
    <t>0º 32' 22.7" E</t>
  </si>
  <si>
    <t>42º 42' 04.9" N</t>
  </si>
  <si>
    <t>0º 32' 43.8" E</t>
  </si>
  <si>
    <t>42º 41' 57.8" N</t>
  </si>
  <si>
    <t>0º 33' 27.1" E</t>
  </si>
  <si>
    <t>42º 39' 20.3" N</t>
  </si>
  <si>
    <t>0º 37' 15.4" E</t>
  </si>
  <si>
    <t>42º 39' 14.2" N</t>
  </si>
  <si>
    <t>0º 37' 28.0" E</t>
  </si>
  <si>
    <t>42º 39' 13.1" N</t>
  </si>
  <si>
    <t>0º 37' 30.6" E</t>
  </si>
  <si>
    <t>42º 39' 10.4" N</t>
  </si>
  <si>
    <t>0º 37' 43.5" E</t>
  </si>
  <si>
    <t>42º 39' 06.5" N</t>
  </si>
  <si>
    <t>0º 37' 46.5" E</t>
  </si>
  <si>
    <t>42º 38' 55.5" N</t>
  </si>
  <si>
    <t>0º 37' 40.2" E</t>
  </si>
  <si>
    <t>42º 38' 52.9" N</t>
  </si>
  <si>
    <t>0º 37' 38.9" E</t>
  </si>
  <si>
    <t>42º 38' 57.0" N</t>
  </si>
  <si>
    <t>0º 38' 04.0" E</t>
  </si>
  <si>
    <t>42º 38' 55.1" N</t>
  </si>
  <si>
    <t>0º 38' 07.1" E</t>
  </si>
  <si>
    <t>42º 38' 51.7" N</t>
  </si>
  <si>
    <t>0º 38' 13.2" E</t>
  </si>
  <si>
    <t>42º 38' 47.1" N</t>
  </si>
  <si>
    <t>0º 38' 25.4" E</t>
  </si>
  <si>
    <t>42º 38' 35.7" N</t>
  </si>
  <si>
    <t>0º 38' 18.4" E</t>
  </si>
  <si>
    <t>42º 38' 32.7" N</t>
  </si>
  <si>
    <t>0º 38' 18.5" E</t>
  </si>
  <si>
    <t>42º 38' 30.4" N</t>
  </si>
  <si>
    <t>0º 38' 13.0" E</t>
  </si>
  <si>
    <t>42º 38' 06.9" N</t>
  </si>
  <si>
    <t>0º 38' 13.1" E</t>
  </si>
  <si>
    <t>42º 38' 04.6" N</t>
  </si>
  <si>
    <t>0º 38' 08.7" E</t>
  </si>
  <si>
    <t>42º 38' 01.0" N</t>
  </si>
  <si>
    <t>0º 37' 59.7" E</t>
  </si>
  <si>
    <t>42º 37' 52.5" N</t>
  </si>
  <si>
    <t>0º 37' 39.3" E</t>
  </si>
  <si>
    <t>42º 38' 21.9" N</t>
  </si>
  <si>
    <t>42º 38' 19.0" N</t>
  </si>
  <si>
    <t>0º 38' 42.4" E</t>
  </si>
  <si>
    <t>42º 38' 13.7" N</t>
  </si>
  <si>
    <t>0º 38' 57.7" E</t>
  </si>
  <si>
    <t>42º 38' 09.2" N</t>
  </si>
  <si>
    <t>0º 39' 03.7" E</t>
  </si>
  <si>
    <t>42º 38' 03.5" N</t>
  </si>
  <si>
    <t>0º 39' 09.0" E</t>
  </si>
  <si>
    <t>42º 38' 01.3" N</t>
  </si>
  <si>
    <t>0º 39' 16.2" E</t>
  </si>
  <si>
    <t>42º 37' 52.1" N</t>
  </si>
  <si>
    <t>0º 39' 23.9" E</t>
  </si>
  <si>
    <t>42º 37' 48.8" N</t>
  </si>
  <si>
    <t>0º 39' 16.9" E</t>
  </si>
  <si>
    <t>42º 37' 41.0" N</t>
  </si>
  <si>
    <t>0º 39' 00.0" E</t>
  </si>
  <si>
    <t>42º 37' 30.5" N</t>
  </si>
  <si>
    <t>0º 38' 48.5" E</t>
  </si>
  <si>
    <t>42º 37' 29.0" N</t>
  </si>
  <si>
    <t>0º 38' 44.2" E</t>
  </si>
  <si>
    <t>42º 37' 27.7" N</t>
  </si>
  <si>
    <t>0º 38' 41.2" E</t>
  </si>
  <si>
    <t>42º 37' 25.3" N</t>
  </si>
  <si>
    <t>0º 38' 41.0" E</t>
  </si>
  <si>
    <t>42º 37' 45.4" N</t>
  </si>
  <si>
    <t>0º 39' 34.8" E</t>
  </si>
  <si>
    <t>42º 37' 37.9" N</t>
  </si>
  <si>
    <t>0º 39' 41.7" E</t>
  </si>
  <si>
    <t>42º 37' 34.1" N</t>
  </si>
  <si>
    <t>0º 39' 45.8" E</t>
  </si>
  <si>
    <t>42º 37' 30.3" N</t>
  </si>
  <si>
    <t>0º 40' 24.7" E</t>
  </si>
  <si>
    <t>42º 37' 31.3" N</t>
  </si>
  <si>
    <t>0º 40' 08.1" E</t>
  </si>
  <si>
    <t>42º 37' 31.2" N</t>
  </si>
  <si>
    <t>0º 40' 06.6" E</t>
  </si>
  <si>
    <t>42º 37' 28.2" N</t>
  </si>
  <si>
    <t>0º 39' 57.6" E</t>
  </si>
  <si>
    <t>42º 37' 18.9" N</t>
  </si>
  <si>
    <t>0º 40' 02.8" E</t>
  </si>
  <si>
    <t>42º 36' 59.6" N</t>
  </si>
  <si>
    <t>0º 40' 37.3" E</t>
  </si>
  <si>
    <t>42º 37' 09.0" N</t>
  </si>
  <si>
    <t>0º 40' 03.7" E</t>
  </si>
  <si>
    <t>42º 35' 38.2" N</t>
  </si>
  <si>
    <t>0º 39' 11.8" E</t>
  </si>
  <si>
    <t>42º 37' 46.1" N</t>
  </si>
  <si>
    <t>0º 41' 54.8" E</t>
  </si>
  <si>
    <t>Nombre oficial</t>
  </si>
  <si>
    <t>Pico Moros / Balaitús</t>
  </si>
  <si>
    <t>Algas SE</t>
  </si>
  <si>
    <t>Punta de Astorg</t>
  </si>
  <si>
    <t>Punta d'Astorg</t>
  </si>
  <si>
    <t>Tuca de la Brecha de Tempestats</t>
  </si>
  <si>
    <t>Tuca d'Abadías / Roca de Cregüeña</t>
  </si>
  <si>
    <t>Tuca de Tempestats / Tuca Gran de Llosàs</t>
  </si>
  <si>
    <t>https://www.aragonhoy.es/uploads/files/2017/06/06/P3-5.pdf</t>
  </si>
  <si>
    <t>Tuqueta Ròya de Cregüeña</t>
  </si>
  <si>
    <t>Tuca de la Rimalla</t>
  </si>
  <si>
    <t>Punta de Peña Solana / Tuca de Bagüeñola S</t>
  </si>
  <si>
    <t>Punda Negra / Tallón</t>
  </si>
  <si>
    <t>Tuca de Lliteròla</t>
  </si>
  <si>
    <t>Tuca de Gorgs Bllancs</t>
  </si>
  <si>
    <t>Tuca Ròya de Lliteròla</t>
  </si>
  <si>
    <t>El Sellàn de la Vaca</t>
  </si>
  <si>
    <t>Tuca de Crabiòles</t>
  </si>
  <si>
    <t>Tozalón dera Nieu</t>
  </si>
  <si>
    <t>Agulla de la Brecha de Llosàs</t>
  </si>
  <si>
    <t>Agulla de la Roca de Cregüeña</t>
  </si>
  <si>
    <t>Tuca de la Collada de la Paúl</t>
  </si>
  <si>
    <t>Dien de Llardana / Tucón de la Canal Fonda</t>
  </si>
  <si>
    <t>Agulla de Franqueville</t>
  </si>
  <si>
    <t>Tuca de Vallibierna / Roca Bllanca</t>
  </si>
  <si>
    <t>Bachimala Chicot N</t>
  </si>
  <si>
    <t>Bachimala Chicot S</t>
  </si>
  <si>
    <t>Agulla de Juncadella</t>
  </si>
  <si>
    <t>Agulla de la Solaneta</t>
  </si>
  <si>
    <t>Tuca de Rabadá</t>
  </si>
  <si>
    <t>Tuqueta de la Crencha</t>
  </si>
  <si>
    <t>Punta Culfreda d’el Medio</t>
  </si>
  <si>
    <t>Punta de la Pez</t>
  </si>
  <si>
    <t>Tuca de Bagüeñola N</t>
  </si>
  <si>
    <t>Agulla de Crabiòles</t>
  </si>
  <si>
    <t>Tuca de Bardamina / Tuca de Posets de Benàs</t>
  </si>
  <si>
    <t>Agulla Baixa d'Aneto</t>
  </si>
  <si>
    <t>Pico d'Añisclo</t>
  </si>
  <si>
    <t>Tuca d'el Perdiguèro</t>
  </si>
  <si>
    <t>Punta Alta d'es Lenérs / Tuca de Bagüeñola Gran</t>
  </si>
  <si>
    <t>Fita d'el Perdiguèro</t>
  </si>
  <si>
    <t>Punta de las Mardaneras / Tuca d'els Chiminucs S</t>
  </si>
  <si>
    <t>Agulla d'Ixalenques</t>
  </si>
  <si>
    <t>Pico de la Montañeta / Tuca d'els Chiminucs N</t>
  </si>
  <si>
    <t>Torre d'Ixalenques</t>
  </si>
  <si>
    <t>Tuca d'el Sellàn de la Vaca</t>
  </si>
  <si>
    <t>Agulla d'Haurillon</t>
  </si>
  <si>
    <t>Tuca d'el Portillón d'O / Tuca d'el Portillón d'el Molsèro</t>
  </si>
  <si>
    <t>Agulla d'Argarot</t>
  </si>
  <si>
    <t>Cap d'Ixalenques</t>
  </si>
  <si>
    <t>Tuca d'O / Tuca de Chíes</t>
  </si>
  <si>
    <t>Tuca d'el Bom</t>
  </si>
  <si>
    <t xml:space="preserve">ID </t>
  </si>
  <si>
    <t xml:space="preserve">NOMBRE ANTERIOR </t>
  </si>
  <si>
    <t xml:space="preserve">NOMBRE ACTUAL </t>
  </si>
  <si>
    <t xml:space="preserve">ALTITUD </t>
  </si>
  <si>
    <t xml:space="preserve">LATITUD </t>
  </si>
  <si>
    <t xml:space="preserve">LONGITUD </t>
  </si>
  <si>
    <t>Pico Abadías</t>
  </si>
  <si>
    <t>Agulla de la Collada de Corones</t>
  </si>
  <si>
    <t>Pico de Le Bondidier</t>
  </si>
  <si>
    <t>Tucón Ròyo</t>
  </si>
  <si>
    <t>Tuca de Lliterola</t>
  </si>
  <si>
    <t>Tuca d'el Paso d'Alto de Lliteròla</t>
  </si>
  <si>
    <t>Pico Inferior de la Paúl</t>
  </si>
  <si>
    <t>Tuca d'el Forau de la Nèu</t>
  </si>
  <si>
    <t>Agulla Haurillon</t>
  </si>
  <si>
    <t>Marmorés d´el Cul Gran / Astazu E.</t>
  </si>
  <si>
    <t>Forqueta de Llosàs / Agulla deTchihatcheff</t>
  </si>
  <si>
    <t>Pic de l’Abeille</t>
  </si>
  <si>
    <t>Tuca de Cllarabida</t>
  </si>
  <si>
    <t>Marmorés d´el Cul Chicot / Astazu O.</t>
  </si>
  <si>
    <t>Pico de Gías o de O</t>
  </si>
  <si>
    <t>Pico de la Gran Facha o Cúspide Bachimaña</t>
  </si>
  <si>
    <t>Pic de Boum</t>
  </si>
  <si>
    <t>El Casco / Le Casque</t>
  </si>
  <si>
    <t>Tuca de Mulleres o de Molières</t>
  </si>
  <si>
    <t>0º 38' 33.2" E</t>
  </si>
  <si>
    <t>42º 46' 0 9.2" N</t>
  </si>
  <si>
    <t>0º 09' 09.8" W</t>
  </si>
  <si>
    <t>0º 00' 17,0" E</t>
  </si>
  <si>
    <t>42º 37' 35.8" N</t>
  </si>
  <si>
    <t>0º 24' 47.1" E</t>
  </si>
  <si>
    <t>42º 42' 07.0" N</t>
  </si>
  <si>
    <t>0º 31' 54.4" E</t>
  </si>
  <si>
    <t>42.631139</t>
  </si>
  <si>
    <t>0.656639</t>
  </si>
  <si>
    <t>42.654611</t>
  </si>
  <si>
    <t>0.435250</t>
  </si>
  <si>
    <t>42.639417</t>
  </si>
  <si>
    <t>0.642556</t>
  </si>
  <si>
    <t>42.638611</t>
  </si>
  <si>
    <t>0.645111</t>
  </si>
  <si>
    <t>42.675583</t>
  </si>
  <si>
    <t>0.034389</t>
  </si>
  <si>
    <t>42.629278</t>
  </si>
  <si>
    <t>0.659667</t>
  </si>
  <si>
    <t>42.630222</t>
  </si>
  <si>
    <t>0.654694</t>
  </si>
  <si>
    <t>42.649750</t>
  </si>
  <si>
    <t>0.426611</t>
  </si>
  <si>
    <t>42.684694</t>
  </si>
  <si>
    <t>0.023944</t>
  </si>
  <si>
    <t>42.649472</t>
  </si>
  <si>
    <t>0.425444</t>
  </si>
  <si>
    <t>42.646417</t>
  </si>
  <si>
    <t>0.640389</t>
  </si>
  <si>
    <t>42.633694</t>
  </si>
  <si>
    <t>0.654500</t>
  </si>
  <si>
    <t>42.774000</t>
  </si>
  <si>
    <t>-0.147306</t>
  </si>
  <si>
    <t>42.637139</t>
  </si>
  <si>
    <t>0.649361</t>
  </si>
  <si>
    <t>42.652528</t>
  </si>
  <si>
    <t>0.430639</t>
  </si>
  <si>
    <t>42.651556</t>
  </si>
  <si>
    <t>0.429000</t>
  </si>
  <si>
    <t>42.773139</t>
  </si>
  <si>
    <t>-0.149750</t>
  </si>
  <si>
    <t>42.626139</t>
  </si>
  <si>
    <t>0.662722</t>
  </si>
  <si>
    <t>42.635889</t>
  </si>
  <si>
    <t>0.651028</t>
  </si>
  <si>
    <t>42.643250</t>
  </si>
  <si>
    <t>0.638444</t>
  </si>
  <si>
    <t>42.627194</t>
  </si>
  <si>
    <t>0.661583</t>
  </si>
  <si>
    <t>42.642417</t>
  </si>
  <si>
    <t>0.638472</t>
  </si>
  <si>
    <t>42.653028</t>
  </si>
  <si>
    <t>0.432750</t>
  </si>
  <si>
    <t>42.649167</t>
  </si>
  <si>
    <t>0.634444</t>
  </si>
  <si>
    <t>42.648639</t>
  </si>
  <si>
    <t>0.635306</t>
  </si>
  <si>
    <t>42.647694</t>
  </si>
  <si>
    <t>0.637000</t>
  </si>
  <si>
    <t>42.669556</t>
  </si>
  <si>
    <t>0.043139</t>
  </si>
  <si>
    <t>42.692611</t>
  </si>
  <si>
    <t>0.011528</t>
  </si>
  <si>
    <t>42.624500</t>
  </si>
  <si>
    <t>0.666000</t>
  </si>
  <si>
    <t>42.769222</t>
  </si>
  <si>
    <t>-0.149806</t>
  </si>
  <si>
    <t>42.671861</t>
  </si>
  <si>
    <t>0.041861</t>
  </si>
  <si>
    <t>42.768361</t>
  </si>
  <si>
    <t>-0.146583</t>
  </si>
  <si>
    <t>42.634306</t>
  </si>
  <si>
    <t>0.652500</t>
  </si>
  <si>
    <t>42.691917</t>
  </si>
  <si>
    <t>0.518806</t>
  </si>
  <si>
    <t>42.766333</t>
  </si>
  <si>
    <t>-0.138361</t>
  </si>
  <si>
    <t>42.651806</t>
  </si>
  <si>
    <t>0.629583</t>
  </si>
  <si>
    <t>42.621917</t>
  </si>
  <si>
    <t>0.667444</t>
  </si>
  <si>
    <t>42.681028</t>
  </si>
  <si>
    <t>0.020889</t>
  </si>
  <si>
    <t>42.673556</t>
  </si>
  <si>
    <t>0.040861</t>
  </si>
  <si>
    <t>42.652889</t>
  </si>
  <si>
    <t>0.628750</t>
  </si>
  <si>
    <t>42.679083</t>
  </si>
  <si>
    <t>0.031556</t>
  </si>
  <si>
    <t>42.698556</t>
  </si>
  <si>
    <t>0.394361</t>
  </si>
  <si>
    <t>42.691278</t>
  </si>
  <si>
    <t>0.515167</t>
  </si>
  <si>
    <t>42.679917</t>
  </si>
  <si>
    <t>0.030750</t>
  </si>
  <si>
    <t>42.690278</t>
  </si>
  <si>
    <t>0.524833</t>
  </si>
  <si>
    <t>42.661389</t>
  </si>
  <si>
    <t>0.435167</t>
  </si>
  <si>
    <t>42.689972</t>
  </si>
  <si>
    <t>0.007833</t>
  </si>
  <si>
    <t>42.648028</t>
  </si>
  <si>
    <t>0.627472</t>
  </si>
  <si>
    <t>42.648750</t>
  </si>
  <si>
    <t>0.627833</t>
  </si>
  <si>
    <t>42.762806</t>
  </si>
  <si>
    <t>-0.135833</t>
  </si>
  <si>
    <t>42.838917</t>
  </si>
  <si>
    <t>-0.290250</t>
  </si>
  <si>
    <t>42.693694</t>
  </si>
  <si>
    <t>-0.051278</t>
  </si>
  <si>
    <t>42.694389</t>
  </si>
  <si>
    <t>0.396472</t>
  </si>
  <si>
    <t>42.698833</t>
  </si>
  <si>
    <t>0.522833</t>
  </si>
  <si>
    <t>42.714917</t>
  </si>
  <si>
    <t>0.131833</t>
  </si>
  <si>
    <t>42.625333</t>
  </si>
  <si>
    <t>0.668500</t>
  </si>
  <si>
    <t>42.665083</t>
  </si>
  <si>
    <t>0.437472</t>
  </si>
  <si>
    <t>42.761583</t>
  </si>
  <si>
    <t>-0.136417</t>
  </si>
  <si>
    <t>42.699972</t>
  </si>
  <si>
    <t>0.477389</t>
  </si>
  <si>
    <t>42.763667</t>
  </si>
  <si>
    <t>-0.136194</t>
  </si>
  <si>
    <t>42.640806</t>
  </si>
  <si>
    <t>0.423917</t>
  </si>
  <si>
    <t>42.697639</t>
  </si>
  <si>
    <t>0.520889</t>
  </si>
  <si>
    <t>42.653944</t>
  </si>
  <si>
    <t>0.624444</t>
  </si>
  <si>
    <t>42.773722</t>
  </si>
  <si>
    <t>-0.152722</t>
  </si>
  <si>
    <t>42.625361</t>
  </si>
  <si>
    <t>0.668917</t>
  </si>
  <si>
    <t>42.653639</t>
  </si>
  <si>
    <t>0.625167</t>
  </si>
  <si>
    <t>42.655639</t>
  </si>
  <si>
    <t>0.620944</t>
  </si>
  <si>
    <t>42.688833</t>
  </si>
  <si>
    <t>0.004722</t>
  </si>
  <si>
    <t>42.701361</t>
  </si>
  <si>
    <t>0.545500</t>
  </si>
  <si>
    <t>42.692361</t>
  </si>
  <si>
    <t>0.496222</t>
  </si>
  <si>
    <t>42.699861</t>
  </si>
  <si>
    <t>0.395250</t>
  </si>
  <si>
    <t>42.702639</t>
  </si>
  <si>
    <t>0.529722</t>
  </si>
  <si>
    <t>42.700556</t>
  </si>
  <si>
    <t>0.474278</t>
  </si>
  <si>
    <t>42.692972</t>
  </si>
  <si>
    <t>0.493000</t>
  </si>
  <si>
    <t>42.702611</t>
  </si>
  <si>
    <t>0.526639</t>
  </si>
  <si>
    <t>42.686694</t>
  </si>
  <si>
    <t>0.002361</t>
  </si>
  <si>
    <t>42.695222</t>
  </si>
  <si>
    <t>0.491528</t>
  </si>
  <si>
    <t>42.694472</t>
  </si>
  <si>
    <t>0.492083</t>
  </si>
  <si>
    <t>42.695389</t>
  </si>
  <si>
    <t>0.521194</t>
  </si>
  <si>
    <t>42.703000</t>
  </si>
  <si>
    <t>0.395139</t>
  </si>
  <si>
    <t>42.716083</t>
  </si>
  <si>
    <t>0.134167</t>
  </si>
  <si>
    <t>42.685444</t>
  </si>
  <si>
    <t>0.018917</t>
  </si>
  <si>
    <t>42.645750</t>
  </si>
  <si>
    <t>0.435056</t>
  </si>
  <si>
    <t>42.720722</t>
  </si>
  <si>
    <t>0.135278</t>
  </si>
  <si>
    <t>42.628056</t>
  </si>
  <si>
    <t>0.650000</t>
  </si>
  <si>
    <t>42.722444</t>
  </si>
  <si>
    <t>0.136722</t>
  </si>
  <si>
    <t>42.781417</t>
  </si>
  <si>
    <t>-0.260500</t>
  </si>
  <si>
    <t>42.660417</t>
  </si>
  <si>
    <t>0.446083</t>
  </si>
  <si>
    <t>42.677194</t>
  </si>
  <si>
    <t>0.043083</t>
  </si>
  <si>
    <t>42.641778</t>
  </si>
  <si>
    <t>0.636944</t>
  </si>
  <si>
    <t>-0.259111</t>
  </si>
  <si>
    <t>42.644000</t>
  </si>
  <si>
    <t>0.427917</t>
  </si>
  <si>
    <t>42.783083</t>
  </si>
  <si>
    <t>-0.263222</t>
  </si>
  <si>
    <t>42.685306</t>
  </si>
  <si>
    <t>0.000333</t>
  </si>
  <si>
    <t>42.658528</t>
  </si>
  <si>
    <t>0.443444</t>
  </si>
  <si>
    <t>42.635250</t>
  </si>
  <si>
    <t>0.636972</t>
  </si>
  <si>
    <t>42.702500</t>
  </si>
  <si>
    <t>0.023917</t>
  </si>
  <si>
    <t>42.662389</t>
  </si>
  <si>
    <t>0.451000</t>
  </si>
  <si>
    <t>42.771667</t>
  </si>
  <si>
    <t>-0.264139</t>
  </si>
  <si>
    <t>42.699639</t>
  </si>
  <si>
    <t>0.481139</t>
  </si>
  <si>
    <t>42.625139</t>
  </si>
  <si>
    <t>0.646806</t>
  </si>
  <si>
    <t>42.593944</t>
  </si>
  <si>
    <t>0.653278</t>
  </si>
  <si>
    <t>42.832722</t>
  </si>
  <si>
    <t>-0.290528</t>
  </si>
  <si>
    <t>42.625028</t>
  </si>
  <si>
    <t>0.409333</t>
  </si>
  <si>
    <t>42.709944</t>
  </si>
  <si>
    <t>0.393944</t>
  </si>
  <si>
    <t>42.707583</t>
  </si>
  <si>
    <t>0.393417</t>
  </si>
  <si>
    <t>42.706389</t>
  </si>
  <si>
    <t>0.393472</t>
  </si>
  <si>
    <t>42.616556</t>
  </si>
  <si>
    <t>0.677028</t>
  </si>
  <si>
    <t>42.837694</t>
  </si>
  <si>
    <t>-0.285667</t>
  </si>
  <si>
    <t>42.673250</t>
  </si>
  <si>
    <t>0.047306</t>
  </si>
  <si>
    <t>42.631250</t>
  </si>
  <si>
    <t>0.627583</t>
  </si>
  <si>
    <t>42.774278</t>
  </si>
  <si>
    <t>-0.153194</t>
  </si>
  <si>
    <t>42.624722</t>
  </si>
  <si>
    <t>0.645611</t>
  </si>
  <si>
    <t>42.766500</t>
  </si>
  <si>
    <t>-0.267333</t>
  </si>
  <si>
    <t>42.692667</t>
  </si>
  <si>
    <t>0.507528</t>
  </si>
  <si>
    <t>42.767556</t>
  </si>
  <si>
    <t>-0.152500</t>
  </si>
  <si>
    <t>42.623250</t>
  </si>
  <si>
    <t>0.409028</t>
  </si>
  <si>
    <t>42.634611</t>
  </si>
  <si>
    <t>0.635750</t>
  </si>
  <si>
    <t>42.702222</t>
  </si>
  <si>
    <t>0.539639</t>
  </si>
  <si>
    <t>42.699806</t>
  </si>
  <si>
    <t>0.535722</t>
  </si>
  <si>
    <t>42.619167</t>
  </si>
  <si>
    <t>0.667694</t>
  </si>
  <si>
    <t>42.768278</t>
  </si>
  <si>
    <t>-0.270639</t>
  </si>
  <si>
    <t>42.700278</t>
  </si>
  <si>
    <t>0.536750</t>
  </si>
  <si>
    <t>42.624361</t>
  </si>
  <si>
    <t>0.644778</t>
  </si>
  <si>
    <t>42.692889</t>
  </si>
  <si>
    <t>-0.065222</t>
  </si>
  <si>
    <t>42.708694</t>
  </si>
  <si>
    <t>0.336278</t>
  </si>
  <si>
    <t>42.710444</t>
  </si>
  <si>
    <t>0.339444</t>
  </si>
  <si>
    <t>42.623694</t>
  </si>
  <si>
    <t>0.644722</t>
  </si>
  <si>
    <t>42.694556</t>
  </si>
  <si>
    <t>-0.062139</t>
  </si>
  <si>
    <t>42.709972</t>
  </si>
  <si>
    <t>0.338167</t>
  </si>
  <si>
    <t>42.626611</t>
  </si>
  <si>
    <t>0.413083</t>
  </si>
  <si>
    <t>42.713222</t>
  </si>
  <si>
    <t>0.392778</t>
  </si>
  <si>
    <t>42.669639</t>
  </si>
  <si>
    <t>0.052111</t>
  </si>
  <si>
    <t>42.834361</t>
  </si>
  <si>
    <t>-0.289889</t>
  </si>
  <si>
    <t>42.662111</t>
  </si>
  <si>
    <t>0.053667</t>
  </si>
  <si>
    <t>42.711083</t>
  </si>
  <si>
    <t>0.384972</t>
  </si>
  <si>
    <t>42.710667</t>
  </si>
  <si>
    <t>0.384694</t>
  </si>
  <si>
    <t>42.633611</t>
  </si>
  <si>
    <t>0.633250</t>
  </si>
  <si>
    <t>42.669750</t>
  </si>
  <si>
    <t>0.029889</t>
  </si>
  <si>
    <t>42.837556</t>
  </si>
  <si>
    <t>-0.284167</t>
  </si>
  <si>
    <t>42.780917</t>
  </si>
  <si>
    <t>-0.257444</t>
  </si>
  <si>
    <t>42.694806</t>
  </si>
  <si>
    <t>0.467500</t>
  </si>
  <si>
    <t>42.625083</t>
  </si>
  <si>
    <t>0.673528</t>
  </si>
  <si>
    <t>42.693861</t>
  </si>
  <si>
    <t>-0.063056</t>
  </si>
  <si>
    <t>42.696444</t>
  </si>
  <si>
    <t>0.468639</t>
  </si>
  <si>
    <t>42.701944</t>
  </si>
  <si>
    <t>0.531778</t>
  </si>
  <si>
    <t>42.771806</t>
  </si>
  <si>
    <t>-0.262139</t>
  </si>
  <si>
    <t>42.701778</t>
  </si>
  <si>
    <t>0.015583</t>
  </si>
  <si>
    <t>42.693389</t>
  </si>
  <si>
    <t>0.470250</t>
  </si>
  <si>
    <t>42.685750</t>
  </si>
  <si>
    <t>-0.017083</t>
  </si>
  <si>
    <t>42.687694</t>
  </si>
  <si>
    <t>-0.026778</t>
  </si>
  <si>
    <t>42.629472</t>
  </si>
  <si>
    <t>0.698556</t>
  </si>
  <si>
    <t>42.631556</t>
  </si>
  <si>
    <t>0.425722</t>
  </si>
  <si>
    <t>42.767528</t>
  </si>
  <si>
    <t>-0.271278</t>
  </si>
  <si>
    <t>42.808222</t>
  </si>
  <si>
    <t>-0.237861</t>
  </si>
  <si>
    <t>42.699389</t>
  </si>
  <si>
    <t>0.557528</t>
  </si>
  <si>
    <t>42.630722</t>
  </si>
  <si>
    <t>0.426639</t>
  </si>
  <si>
    <t>42.704000</t>
  </si>
  <si>
    <t>0.132500</t>
  </si>
  <si>
    <t>42.780139</t>
  </si>
  <si>
    <t>-0.255917</t>
  </si>
  <si>
    <t>Monferrat</t>
  </si>
  <si>
    <t>Tuca de Llardaneta</t>
  </si>
  <si>
    <t>Sin nombre clásico</t>
  </si>
  <si>
    <t>Pico de la Rimaya</t>
  </si>
  <si>
    <t>Pico Russell</t>
  </si>
  <si>
    <t>Pitón SO del Cilindro / Peña Roya</t>
  </si>
  <si>
    <t>Pico Mir</t>
  </si>
  <si>
    <t>Nudillo del Monte Perdido</t>
  </si>
  <si>
    <t>Gran Tapou</t>
  </si>
  <si>
    <t>Pico Oriental de la Cascada</t>
  </si>
  <si>
    <t>Cap Dera Baquo Oriental</t>
  </si>
  <si>
    <t>Pico de la Paúl</t>
  </si>
  <si>
    <t>Infierno Oriental</t>
  </si>
  <si>
    <t>Infierno Occidental</t>
  </si>
  <si>
    <t>Gran Astazu</t>
  </si>
  <si>
    <t>42.7002331</t>
  </si>
  <si>
    <t>0.5396271</t>
  </si>
  <si>
    <t>Gabieto Oriental / Gabieto Norte</t>
  </si>
  <si>
    <t>Pico Baudrimont SE</t>
  </si>
  <si>
    <t>Algas SO</t>
  </si>
  <si>
    <t>Pico de las Argualas</t>
  </si>
  <si>
    <t>Nombre clásico (Guía Alejos)</t>
  </si>
  <si>
    <t>Más información</t>
  </si>
  <si>
    <t>Medición Sostremetries exacta 17/10/22 con error +-7 cm: 3.001,37 m</t>
  </si>
  <si>
    <t>Peña Fiera O</t>
  </si>
  <si>
    <t>Peña Fiera E</t>
  </si>
  <si>
    <t>Pico del Clot de la Hount</t>
  </si>
  <si>
    <t>Pico Central</t>
  </si>
  <si>
    <t>Pico del Medio / Pic du Milieu</t>
  </si>
  <si>
    <t>42.7635186</t>
  </si>
  <si>
    <t>-0.1358584</t>
  </si>
  <si>
    <t>42.7746990</t>
  </si>
  <si>
    <t>-0.1350480</t>
  </si>
  <si>
    <t>42.764091</t>
  </si>
  <si>
    <t>-0.136524</t>
  </si>
  <si>
    <t>42.773292</t>
  </si>
  <si>
    <t>-0.140018</t>
  </si>
  <si>
    <t>42.77347</t>
  </si>
  <si>
    <t>-0.14230</t>
  </si>
  <si>
    <t>42.77343</t>
  </si>
  <si>
    <t>-0.14500</t>
  </si>
  <si>
    <t>42.83347</t>
  </si>
  <si>
    <t>-0.29016</t>
  </si>
  <si>
    <t>42.83216</t>
  </si>
  <si>
    <t>-0.29288</t>
  </si>
  <si>
    <t>42.76958</t>
  </si>
  <si>
    <t>-0.27095</t>
  </si>
  <si>
    <t>42.76755</t>
  </si>
  <si>
    <t>-0.26988</t>
  </si>
  <si>
    <t>Pico del Taillón</t>
  </si>
  <si>
    <t>Casco del Marboré / El Casco</t>
  </si>
  <si>
    <t>Pico Occidental de la Cascada</t>
  </si>
  <si>
    <t>Pico Central de la Cascada / Pico Brulle</t>
  </si>
  <si>
    <t>Pico del Marboré</t>
  </si>
  <si>
    <t>Cilindro del Marboré</t>
  </si>
  <si>
    <t>Dedo del Monte Perdido</t>
  </si>
  <si>
    <t>Pico de Añisclo / Soum de Ramond</t>
  </si>
  <si>
    <t>Pico Baudrimont NO</t>
  </si>
  <si>
    <t>Espalda Esparets</t>
  </si>
  <si>
    <t>Punta de Aires</t>
  </si>
  <si>
    <t>42.72869</t>
  </si>
  <si>
    <t>0.13512</t>
  </si>
  <si>
    <t>42.72728</t>
  </si>
  <si>
    <t>0.13521</t>
  </si>
  <si>
    <t>Gabieto Central (propuesta, sin nombre clásico)</t>
  </si>
  <si>
    <t>País</t>
  </si>
  <si>
    <t>Región</t>
  </si>
  <si>
    <t>No</t>
  </si>
  <si>
    <t>Sí</t>
  </si>
  <si>
    <t>En IGEAR</t>
  </si>
  <si>
    <t>España-Francia</t>
  </si>
  <si>
    <t>España</t>
  </si>
  <si>
    <t>Francia</t>
  </si>
  <si>
    <t>42.800827</t>
  </si>
  <si>
    <t>0.100127</t>
  </si>
  <si>
    <t>42.797770</t>
  </si>
  <si>
    <t>0.104241</t>
  </si>
  <si>
    <t>42.794106</t>
  </si>
  <si>
    <t>0.105845</t>
  </si>
  <si>
    <t>42.800699</t>
  </si>
  <si>
    <t>0.094403</t>
  </si>
  <si>
    <t>42.801006</t>
  </si>
  <si>
    <t>0.091522</t>
  </si>
  <si>
    <t>42.803158</t>
  </si>
  <si>
    <t>0.088021</t>
  </si>
  <si>
    <t>42.804430</t>
  </si>
  <si>
    <t>0.089618</t>
  </si>
  <si>
    <t>42.804820</t>
  </si>
  <si>
    <t>0.103683</t>
  </si>
  <si>
    <t>42.797160</t>
  </si>
  <si>
    <t>0.130299</t>
  </si>
  <si>
    <t>42.827556</t>
  </si>
  <si>
    <t>0.107605</t>
  </si>
  <si>
    <t>42.827772</t>
  </si>
  <si>
    <t>0.107750</t>
  </si>
  <si>
    <t>42.792031</t>
  </si>
  <si>
    <t>0.119707</t>
  </si>
  <si>
    <t>42.788858</t>
  </si>
  <si>
    <t>0.117127</t>
  </si>
  <si>
    <t>42.798865</t>
  </si>
  <si>
    <t>0.102117</t>
  </si>
  <si>
    <t>42.835365</t>
  </si>
  <si>
    <t>0.115120</t>
  </si>
  <si>
    <t>42.802745</t>
  </si>
  <si>
    <t>0.102922</t>
  </si>
  <si>
    <t>42.831160</t>
  </si>
  <si>
    <t>0.112932</t>
  </si>
  <si>
    <t>42.829913</t>
  </si>
  <si>
    <t>0.109906</t>
  </si>
  <si>
    <t>Premier Conseiller</t>
  </si>
  <si>
    <t>42.834818</t>
  </si>
  <si>
    <t>0.120163</t>
  </si>
  <si>
    <t>Gran Bachimala / Pico Schrader</t>
  </si>
  <si>
    <t>Punta del Sabre / Punta del Sable</t>
  </si>
  <si>
    <t>El nombre francés es "Pointe du Sabre". "Sabre" es "sable" en español y de ahí probablemente la posible confusión o mezcla mantenida en muchos mapas oficiales y trasladada a la lista de Alejos como "Punta del Sabre". El IGEAR indica acertadamente como nombre anterior lógico "Punta del Sable"</t>
  </si>
  <si>
    <t>42.734783</t>
  </si>
  <si>
    <t>0.360001</t>
  </si>
  <si>
    <t>Pico Marcos Feliú</t>
  </si>
  <si>
    <t>Según IGEAR el nombre anterior es "Punta Culfreda"</t>
  </si>
  <si>
    <t>Según IGEAR el nombre anterior es "Punta Batoa". Aquí Alejos en la descripción indica "Culfreda noroeste" (un error de interpretación del acrónimo "NE"); es una punta nordeste respecto a los otros tresmiles y la alineación del cordal, así que lo lógico es un "Culfreda NE" (o norte). En OSM se indica como "Punta Batouta" que podría ser correcto o un error tipográfico, al haber "Batoua" y "Batoa" como únicos nombres oficiales vistos</t>
  </si>
  <si>
    <t>Pico de Culfreda / Batoua / Culfreda Sur</t>
  </si>
  <si>
    <t>Culfreda NE / Culfreda Norte</t>
  </si>
  <si>
    <t>Posets / Llardana</t>
  </si>
  <si>
    <t>Pequeño Bachimala S (propuesta)</t>
  </si>
  <si>
    <t>Pico de Los Veteranos</t>
  </si>
  <si>
    <t>Pico de los Gemelos Ravier</t>
  </si>
  <si>
    <t>Pico de Pavots / Tucón Royo</t>
  </si>
  <si>
    <t>Las Espadas / Llardaneta</t>
  </si>
  <si>
    <t>Pico de la Forqueta / Turets</t>
  </si>
  <si>
    <t>Pico SE de la Forqueta</t>
  </si>
  <si>
    <t>Pico Beraldi / Eriste Norte</t>
  </si>
  <si>
    <t>Otro nombre en el historial OSM es "Pico Eriste Gran"</t>
  </si>
  <si>
    <t>Gran Pico de Eriste</t>
  </si>
  <si>
    <t>42.666951</t>
  </si>
  <si>
    <t>1.397898</t>
  </si>
  <si>
    <t>42.668048</t>
  </si>
  <si>
    <t>1.396857</t>
  </si>
  <si>
    <t>42.665468</t>
  </si>
  <si>
    <t>1.399877</t>
  </si>
  <si>
    <t>42.668714</t>
  </si>
  <si>
    <t>1.387458</t>
  </si>
  <si>
    <t>42.669787</t>
  </si>
  <si>
    <t>1.387528</t>
  </si>
  <si>
    <t>42.668746</t>
  </si>
  <si>
    <t>1.401524</t>
  </si>
  <si>
    <t>42.662585</t>
  </si>
  <si>
    <t>1.401701</t>
  </si>
  <si>
    <t>42.671886</t>
  </si>
  <si>
    <t>1.405987</t>
  </si>
  <si>
    <t>Cap de la Coma de Riufred</t>
  </si>
  <si>
    <t>42.591380</t>
  </si>
  <si>
    <t>0.827832</t>
  </si>
  <si>
    <t>42.593805</t>
  </si>
  <si>
    <t>0.825992</t>
  </si>
  <si>
    <t>42.605260</t>
  </si>
  <si>
    <t>0.826303</t>
  </si>
  <si>
    <t>42.585760</t>
  </si>
  <si>
    <t>0.880376</t>
  </si>
  <si>
    <t>42.592988</t>
  </si>
  <si>
    <t>0.826550</t>
  </si>
  <si>
    <t>Aguja Norte de Malavesina</t>
  </si>
  <si>
    <t>Agulla Nord de Malvesina</t>
  </si>
  <si>
    <t>Tusse de Remuñé</t>
  </si>
  <si>
    <t>Hito Oriental de Perdiguero</t>
  </si>
  <si>
    <t>Punta de Lliterola</t>
  </si>
  <si>
    <t>Pico Occidental de los Crabioules</t>
  </si>
  <si>
    <t>Pico Oriental de los Crabioules</t>
  </si>
  <si>
    <t>En la Guía Alejos indica "terreno practicable" de Mamy a Laq, pero es un error. Hay 2 resaltes muy expuestos entre Mamy y Laq que requieren rapelar unos 20 m de una buena instalación. Si no se va a hacer la brecha Lèzat conviene dejar la cuerda en doble para asegurarse la vuelta.</t>
  </si>
  <si>
    <t>Aguja Central NO de Lézat</t>
  </si>
  <si>
    <t>Pico de Maupas / Malpas</t>
  </si>
  <si>
    <t>Las coordenadas oficiales del Gobierno de Aragón (42.702222, 0.539639) están mal, a 220 m al norte de las reales puestas aquí</t>
  </si>
  <si>
    <t>Pico de Boum / Bom</t>
  </si>
  <si>
    <t>Punta Lourde Rocheblave</t>
  </si>
  <si>
    <t>Según IGEAR el nombre antiguo era "Pic de Gourgs Blancs"</t>
  </si>
  <si>
    <t>Pico de Clarabide / Pouchergues</t>
  </si>
  <si>
    <t>Pico de Clarabide Oriental</t>
  </si>
  <si>
    <t>En OSM también tiene historial como "Pic central de Clarabide"</t>
  </si>
  <si>
    <t>Pico de Clarabide Occidental</t>
  </si>
  <si>
    <t>42.694462</t>
  </si>
  <si>
    <t>0.466152</t>
  </si>
  <si>
    <t>Cap Dera Baquo Occidental</t>
  </si>
  <si>
    <t>En Francia es "Cap du Seil de la Baque Oriental"</t>
  </si>
  <si>
    <t>En Francia es "Cap du Seil de la Baque Occidental"</t>
  </si>
  <si>
    <t>En Francia es "Pic du Seil de la Baque"</t>
  </si>
  <si>
    <t>Pico Seil Dera Baquo</t>
  </si>
  <si>
    <t>Pico del Portillón de Oô / Robert Ollivier</t>
  </si>
  <si>
    <t>Pic Gourdon / Pic Noir</t>
  </si>
  <si>
    <t>Pointe Belloc Central</t>
  </si>
  <si>
    <t>Pointe Belloc Sud</t>
  </si>
  <si>
    <t>42.69335</t>
  </si>
  <si>
    <t>0.47119</t>
  </si>
  <si>
    <t>Pico Pequeño del Portillón de Oô</t>
  </si>
  <si>
    <t>42.692806</t>
  </si>
  <si>
    <t>0.502700</t>
  </si>
  <si>
    <t>42.700025</t>
  </si>
  <si>
    <t>0.476414</t>
  </si>
  <si>
    <t>42.707357</t>
  </si>
  <si>
    <t>0.516695</t>
  </si>
  <si>
    <t>42.706202</t>
  </si>
  <si>
    <t>0.518788</t>
  </si>
  <si>
    <t>42.710121</t>
  </si>
  <si>
    <t>0.484820</t>
  </si>
  <si>
    <t>42.713384</t>
  </si>
  <si>
    <t>0.515097</t>
  </si>
  <si>
    <t>42.705820</t>
  </si>
  <si>
    <t>0.519206</t>
  </si>
  <si>
    <t>42.705473</t>
  </si>
  <si>
    <t>0.519834</t>
  </si>
  <si>
    <t>42.705008</t>
  </si>
  <si>
    <t>0.520300</t>
  </si>
  <si>
    <t>42.703919</t>
  </si>
  <si>
    <t>0.523430</t>
  </si>
  <si>
    <t>42.703013</t>
  </si>
  <si>
    <t>0.525289</t>
  </si>
  <si>
    <t>42.705304</t>
  </si>
  <si>
    <t>0.483023</t>
  </si>
  <si>
    <t>42.702347</t>
  </si>
  <si>
    <t>0.471543</t>
  </si>
  <si>
    <t>42.713869</t>
  </si>
  <si>
    <t>0.479375</t>
  </si>
  <si>
    <t>42.712675</t>
  </si>
  <si>
    <t>0.480013</t>
  </si>
  <si>
    <t>42.713116</t>
  </si>
  <si>
    <t>0.479740</t>
  </si>
  <si>
    <t>42.702213</t>
  </si>
  <si>
    <t>0.467885</t>
  </si>
  <si>
    <t>En OSM tiene la etiqueta de denominación francesa (fr) erróneamente puesta como "Pic du Portillon d'Oô" pero ese collado está más al este (collado grande al oeste del Perdiguero, que separa de la cresta del Portillón). En IGN francés lo nominan "Pic du Port d'Oô", que sería la denominación correcta francesa</t>
  </si>
  <si>
    <t>Estas coordenadas del IGEAR (42.701944, 0.531778) son las correctas. En OSM está erróneamente situada la aguja en 42.701251, 0.533051</t>
  </si>
  <si>
    <t>Descatalogado por no llegar a 3000. 2998,66 m según Sostremetries. En OSM aparece como "Pequeño Pico Portillón"</t>
  </si>
  <si>
    <t>En Guía Alejos 6ª Ed.</t>
  </si>
  <si>
    <t>Nombre_clásico</t>
  </si>
  <si>
    <t>Nombre_oficial</t>
  </si>
  <si>
    <t>Más_información</t>
  </si>
  <si>
    <t>Aguja Daviu</t>
  </si>
  <si>
    <t>0.655618</t>
  </si>
  <si>
    <t>Pico Margalida</t>
  </si>
  <si>
    <t>Punta Oriental Russell</t>
  </si>
  <si>
    <t>Aragón-Cataluña</t>
  </si>
  <si>
    <t>0.640957</t>
  </si>
  <si>
    <t>Punta Astorg</t>
  </si>
  <si>
    <t>Pico de Aragüells</t>
  </si>
  <si>
    <t>Aguja Suroeste del Pico Abadías</t>
  </si>
  <si>
    <t>Diente de Alba</t>
  </si>
  <si>
    <t>42.630411</t>
  </si>
  <si>
    <t>Colmillo de Alba Oriental</t>
  </si>
  <si>
    <t>0.623472</t>
  </si>
  <si>
    <t>Otro nombre es "Pico Occidental de la Maladeta", según refiere la Guía Alejos</t>
  </si>
  <si>
    <t>Otro nombre es "Tercer Pico Occidental de la Maladeta", según refiere la Guía Alejos</t>
  </si>
  <si>
    <t>Otro nombre es "Primer Pico Occidental de la Maladeta", según refiere la Guía Alejos</t>
  </si>
  <si>
    <t>Pico Norte Le Bondidier</t>
  </si>
  <si>
    <t>Pico Le Bondidier</t>
  </si>
  <si>
    <t>Tuc de Molières / Tuc de Mulleres</t>
  </si>
  <si>
    <t>0.641338</t>
  </si>
  <si>
    <t>Maladeta Noreste</t>
  </si>
  <si>
    <t>0.671915</t>
  </si>
  <si>
    <t>0.628458</t>
  </si>
  <si>
    <t>42.653902</t>
  </si>
  <si>
    <t>42.639574</t>
  </si>
  <si>
    <t>42.617405</t>
  </si>
  <si>
    <t>42.654250</t>
  </si>
  <si>
    <t>42.639886</t>
  </si>
  <si>
    <t>0.667447</t>
  </si>
  <si>
    <t>42.625356</t>
  </si>
  <si>
    <t>42.616003</t>
  </si>
  <si>
    <t>0.672492</t>
  </si>
  <si>
    <t>42.653980</t>
  </si>
  <si>
    <t>0.624434</t>
  </si>
  <si>
    <t>Punta de la brecha superior de Llosás</t>
  </si>
  <si>
    <t>42.593908</t>
  </si>
  <si>
    <t>0.652350</t>
  </si>
  <si>
    <t>42.655602</t>
  </si>
  <si>
    <t>0.618662</t>
  </si>
  <si>
    <t>42.616947</t>
  </si>
  <si>
    <t>0.667645</t>
  </si>
  <si>
    <t>42.647581</t>
  </si>
  <si>
    <t>0.642158</t>
  </si>
  <si>
    <t>Occitania</t>
  </si>
  <si>
    <t>Nombre clásico</t>
  </si>
  <si>
    <t>42.630222, 0.654694</t>
  </si>
  <si>
    <t>42.648639, 0.635306</t>
  </si>
  <si>
    <t>42.628056, 0.650000</t>
  </si>
  <si>
    <t>42.642417, 0.638472</t>
  </si>
  <si>
    <t>42.633611, 0.633250</t>
  </si>
  <si>
    <t>42.630411, 0.655618</t>
  </si>
  <si>
    <t>42.655602, 0.618662</t>
  </si>
  <si>
    <t>42.616003, 0.672492</t>
  </si>
  <si>
    <t>42.617405, 0.671915</t>
  </si>
  <si>
    <t>42.654250, 0.623472</t>
  </si>
  <si>
    <t>42.653980, 0.624434</t>
  </si>
  <si>
    <t>42.647581, 0.642158</t>
  </si>
  <si>
    <t>42.653902, 0.628458</t>
  </si>
  <si>
    <t>42.625356, 0.667447</t>
  </si>
  <si>
    <t>42.624361, 0.644778</t>
  </si>
  <si>
    <t>42.634306, 0.652500</t>
  </si>
  <si>
    <t>42.625139, 0.646806</t>
  </si>
  <si>
    <t>42.635250, 0.636972</t>
  </si>
  <si>
    <t>42.616947, 0.667645</t>
  </si>
  <si>
    <t>42.624722, 0.645611</t>
  </si>
  <si>
    <t>42.623694, 0.644722</t>
  </si>
  <si>
    <t>42.653944, 0.624444</t>
  </si>
  <si>
    <t>42.629278, 0.659667</t>
  </si>
  <si>
    <t>42.625083, 0.673528</t>
  </si>
  <si>
    <t>42.653639, 0.625167</t>
  </si>
  <si>
    <t>42.643250, 0.638444</t>
  </si>
  <si>
    <t>42.647694, 0.637000</t>
  </si>
  <si>
    <t>42.649167, 0.634444</t>
  </si>
  <si>
    <t>42.655639, 0.620944</t>
  </si>
  <si>
    <t>42.631139, 0.656639</t>
  </si>
  <si>
    <t>42.631250, 0.627583</t>
  </si>
  <si>
    <t>42.593944, 0.653278</t>
  </si>
  <si>
    <t>42.637139, 0.649361</t>
  </si>
  <si>
    <t>42.646417, 0.640389</t>
  </si>
  <si>
    <t>42.626139, 0.662722</t>
  </si>
  <si>
    <t>42.638611, 0.645111</t>
  </si>
  <si>
    <t>42.648028, 0.627472</t>
  </si>
  <si>
    <t>42.624500, 0.666000</t>
  </si>
  <si>
    <t>42.652889, 0.628750</t>
  </si>
  <si>
    <t>42.648750, 0.627833</t>
  </si>
  <si>
    <t>42.621917, 0.667444</t>
  </si>
  <si>
    <t>42.651806, 0.629583</t>
  </si>
  <si>
    <t>42.625333, 0.668500</t>
  </si>
  <si>
    <t>42.639417, 0.642556</t>
  </si>
  <si>
    <t>42.627194, 0.661583</t>
  </si>
  <si>
    <t>42.633694, 0.654500</t>
  </si>
  <si>
    <t>42.616556, 0.677028</t>
  </si>
  <si>
    <t>42.625361, 0.668917</t>
  </si>
  <si>
    <t>42.629472, 0.698556</t>
  </si>
  <si>
    <t>42.635889, 0.651028</t>
  </si>
  <si>
    <t>42.834361, -0.289889</t>
  </si>
  <si>
    <t>42.780917, -0.257444</t>
  </si>
  <si>
    <t>42.771806, -0.262139</t>
  </si>
  <si>
    <t>42.837556, -0.284167</t>
  </si>
  <si>
    <t>42.76755, -0.26988</t>
  </si>
  <si>
    <t>42.767528, -0.271278</t>
  </si>
  <si>
    <t>42.838917, -0.290250</t>
  </si>
  <si>
    <t>42.83216, -0.29288</t>
  </si>
  <si>
    <t>42.83347, -0.29016</t>
  </si>
  <si>
    <t>42.771667, -0.264139</t>
  </si>
  <si>
    <t>42.808222, -0.237861</t>
  </si>
  <si>
    <t>42.781417, -0.260500</t>
  </si>
  <si>
    <t>42.783083, -0.263222</t>
  </si>
  <si>
    <t>42.781417, -0.259111</t>
  </si>
  <si>
    <t>42.768278, -0.270639</t>
  </si>
  <si>
    <t>42.780139, -0.255917</t>
  </si>
  <si>
    <t>42.832722, -0.290528</t>
  </si>
  <si>
    <t>42.766500, -0.267333</t>
  </si>
  <si>
    <t>42.837694, -0.285667</t>
  </si>
  <si>
    <t>42.592988, 0.826550</t>
  </si>
  <si>
    <t>42.605260, 0.826303</t>
  </si>
  <si>
    <t>42.593805, 0.825992</t>
  </si>
  <si>
    <t>42.591380, 0.827832</t>
  </si>
  <si>
    <t>42.585760, 0.880376</t>
  </si>
  <si>
    <t>42.709972, 0.338167</t>
  </si>
  <si>
    <t>42.710444, 0.339444</t>
  </si>
  <si>
    <t>42.698556, 0.394361</t>
  </si>
  <si>
    <t>42.707583, 0.393417</t>
  </si>
  <si>
    <t>42.706389, 0.393472</t>
  </si>
  <si>
    <t>42.713222, 0.392778</t>
  </si>
  <si>
    <t>42.734783, 0.360001</t>
  </si>
  <si>
    <t>42.708694, 0.336278</t>
  </si>
  <si>
    <t>42.710667, 0.384694</t>
  </si>
  <si>
    <t>42.709944, 0.393944</t>
  </si>
  <si>
    <t>42.711083, 0.384972</t>
  </si>
  <si>
    <t>42.703000, 0.395139</t>
  </si>
  <si>
    <t>42.694389, 0.396472</t>
  </si>
  <si>
    <t>42.699861, 0.395250</t>
  </si>
  <si>
    <t>42.716083, 0.134167</t>
  </si>
  <si>
    <t>42.72869, 0.13512</t>
  </si>
  <si>
    <t>42.714917, 0.131833</t>
  </si>
  <si>
    <t>42.704000, 0.132500</t>
  </si>
  <si>
    <t>42.720722, 0.135278</t>
  </si>
  <si>
    <t>42.722444, 0.136722</t>
  </si>
  <si>
    <t>42.687694, -0.026778</t>
  </si>
  <si>
    <t>42.684694, 0.023944</t>
  </si>
  <si>
    <t>42.679083, 0.031556</t>
  </si>
  <si>
    <t>42.685306, 0.000333</t>
  </si>
  <si>
    <t>42.677194, 0.043083</t>
  </si>
  <si>
    <t>42.693861, -0.063056</t>
  </si>
  <si>
    <t>42.692889, -0.065222</t>
  </si>
  <si>
    <t>42.694556, -0.062139</t>
  </si>
  <si>
    <t>42.702500, 0.023917</t>
  </si>
  <si>
    <t>42.671861, 0.041861</t>
  </si>
  <si>
    <t>42.675583, 0.034389</t>
  </si>
  <si>
    <t>42.679917, 0.030750</t>
  </si>
  <si>
    <t>42.701778, 0.015583</t>
  </si>
  <si>
    <t>42.673250, 0.047306</t>
  </si>
  <si>
    <t>42.669639, 0.052111</t>
  </si>
  <si>
    <t>42.688833, 0.004722</t>
  </si>
  <si>
    <t>42.669556, 0.043139</t>
  </si>
  <si>
    <t>42.692611, 0.011528</t>
  </si>
  <si>
    <t>42.693694, -0.051278</t>
  </si>
  <si>
    <t>42.686694, 0.002361</t>
  </si>
  <si>
    <t>42.689972, 0.007833</t>
  </si>
  <si>
    <t>42.681028, 0.020889</t>
  </si>
  <si>
    <t>42.669750, 0.029889</t>
  </si>
  <si>
    <t>42.662111, 0.053667</t>
  </si>
  <si>
    <t>42.673556, 0.040861</t>
  </si>
  <si>
    <t>42.685750, -0.017083</t>
  </si>
  <si>
    <t>42.685444, 0.018917</t>
  </si>
  <si>
    <t>42.705820, 0.519206</t>
  </si>
  <si>
    <t>42.705473, 0.519834</t>
  </si>
  <si>
    <t>42.705008, 0.520300</t>
  </si>
  <si>
    <t>42.701944, 0.531778</t>
  </si>
  <si>
    <t>42.706202, 0.518788</t>
  </si>
  <si>
    <t>42.695222, 0.491528</t>
  </si>
  <si>
    <t>42.692972, 0.493000</t>
  </si>
  <si>
    <t>42.69335, 0.47119</t>
  </si>
  <si>
    <t>42.713384, 0.515097</t>
  </si>
  <si>
    <t>42.691278, 0.515167</t>
  </si>
  <si>
    <t>42.690278, 0.524833</t>
  </si>
  <si>
    <t>42.702213, 0.467885</t>
  </si>
  <si>
    <t>42.710121, 0.484820</t>
  </si>
  <si>
    <t>42.705304, 0.483023</t>
  </si>
  <si>
    <t>42.713869, 0.479375</t>
  </si>
  <si>
    <t>42.702347, 0.471543</t>
  </si>
  <si>
    <t>42.699389, 0.557528</t>
  </si>
  <si>
    <t>42.694806, 0.467500</t>
  </si>
  <si>
    <t>42.696444, 0.468639</t>
  </si>
  <si>
    <t>42.693389, 0.470250</t>
  </si>
  <si>
    <t>42.699972, 0.477389</t>
  </si>
  <si>
    <t>42.701361, 0.545500</t>
  </si>
  <si>
    <t>42.692667, 0.507528</t>
  </si>
  <si>
    <t>42.699639, 0.481139</t>
  </si>
  <si>
    <t>42.707357, 0.516695</t>
  </si>
  <si>
    <t>42.7002331, 0.5396271</t>
  </si>
  <si>
    <t>42.702611, 0.526639</t>
  </si>
  <si>
    <t>42.702639, 0.529722</t>
  </si>
  <si>
    <t>42.691917, 0.518806</t>
  </si>
  <si>
    <t>42.700278, 0.536750</t>
  </si>
  <si>
    <t>42.697639, 0.520889</t>
  </si>
  <si>
    <t>42.692361, 0.496222</t>
  </si>
  <si>
    <t>42.694472, 0.492083</t>
  </si>
  <si>
    <t>42.713116, 0.479740</t>
  </si>
  <si>
    <t>42.712675, 0.480013</t>
  </si>
  <si>
    <t>42.698833, 0.522833</t>
  </si>
  <si>
    <t>42.703919, 0.523430</t>
  </si>
  <si>
    <t>42.700556, 0.474278</t>
  </si>
  <si>
    <t>42.703013, 0.525289</t>
  </si>
  <si>
    <t>42.700025, 0.476414</t>
  </si>
  <si>
    <t>42.695389, 0.521194</t>
  </si>
  <si>
    <t>42.699806, 0.535722</t>
  </si>
  <si>
    <t>42.798865, 0.102117</t>
  </si>
  <si>
    <t>42.804820, 0.103683</t>
  </si>
  <si>
    <t>42.804430, 0.089618</t>
  </si>
  <si>
    <t>42.800699, 0.094403</t>
  </si>
  <si>
    <t>42.803158, 0.088021</t>
  </si>
  <si>
    <t>42.792031, 0.119707</t>
  </si>
  <si>
    <t>42.801006, 0.091522</t>
  </si>
  <si>
    <t>42.788858, 0.117127</t>
  </si>
  <si>
    <t>42.835365, 0.115120</t>
  </si>
  <si>
    <t>42.831160, 0.112932</t>
  </si>
  <si>
    <t>42.797160, 0.130299</t>
  </si>
  <si>
    <t>42.800827, 0.100127</t>
  </si>
  <si>
    <t>42.794106, 0.105845</t>
  </si>
  <si>
    <t>42.802745, 0.102922</t>
  </si>
  <si>
    <t>42.797770, 0.104241</t>
  </si>
  <si>
    <t>42.834818, 0.120163</t>
  </si>
  <si>
    <t>42.827556, 0.107605</t>
  </si>
  <si>
    <t>42.829913, 0.109906</t>
  </si>
  <si>
    <t>42.827772, 0.107750</t>
  </si>
  <si>
    <t>42.668746, 1.401524</t>
  </si>
  <si>
    <t>42.671886, 1.405987</t>
  </si>
  <si>
    <t>42.668714, 1.387458</t>
  </si>
  <si>
    <t>42.668048, 1.396857</t>
  </si>
  <si>
    <t>42.666951, 1.397898</t>
  </si>
  <si>
    <t>42.665468, 1.399877</t>
  </si>
  <si>
    <t>42.662585, 1.401701</t>
  </si>
  <si>
    <t>42.669787, 1.387528</t>
  </si>
  <si>
    <t>42.645750, 0.435056</t>
  </si>
  <si>
    <t>42.623250, 0.409028</t>
  </si>
  <si>
    <t>42.625028, 0.409333</t>
  </si>
  <si>
    <t>42.649750, 0.426611</t>
  </si>
  <si>
    <t>42.626611, 0.413083</t>
  </si>
  <si>
    <t>42.662389, 0.451000</t>
  </si>
  <si>
    <t>42.631556, 0.425722</t>
  </si>
  <si>
    <t>42.660417, 0.446083</t>
  </si>
  <si>
    <t>42.661389, 0.435167</t>
  </si>
  <si>
    <t>42.665083, 0.437472</t>
  </si>
  <si>
    <t>42.640806, 0.423917</t>
  </si>
  <si>
    <t>42.658528, 0.443444</t>
  </si>
  <si>
    <t>42.630722, 0.426639</t>
  </si>
  <si>
    <t>42.654611, 0.435250</t>
  </si>
  <si>
    <t>42.649472, 0.425444</t>
  </si>
  <si>
    <t>42.651556, 0.429000</t>
  </si>
  <si>
    <t>42.652528, 0.430639</t>
  </si>
  <si>
    <t>42.644000, 0.427917</t>
  </si>
  <si>
    <t>42.653028, 0.432750</t>
  </si>
  <si>
    <t>42.774278, -0.153194</t>
  </si>
  <si>
    <t>42.767556, -0.152500</t>
  </si>
  <si>
    <t>42.773722, -0.152722</t>
  </si>
  <si>
    <t>42.773292, -0.140018</t>
  </si>
  <si>
    <t>42.762806, -0.135833</t>
  </si>
  <si>
    <t>42.774000, -0.147306</t>
  </si>
  <si>
    <t>42.766333, -0.138361</t>
  </si>
  <si>
    <t>42.7746990, -0.1350480</t>
  </si>
  <si>
    <t>42.768361, -0.146583</t>
  </si>
  <si>
    <t>42.769222, -0.149806</t>
  </si>
  <si>
    <t>42.773139, -0.149750</t>
  </si>
  <si>
    <t>42.761583, -0.136417</t>
  </si>
  <si>
    <t>42.77343, -0.14500</t>
  </si>
  <si>
    <t>42.77347, -0.14230</t>
  </si>
  <si>
    <t>42.7635186, -0.1358584</t>
  </si>
  <si>
    <t>42.764091, -0.136524</t>
  </si>
  <si>
    <t>Dific.</t>
  </si>
  <si>
    <t>Dificultad PD por Cap de Long</t>
  </si>
  <si>
    <t>.GPX</t>
  </si>
  <si>
    <t>Coordenadas</t>
  </si>
  <si>
    <t>Pico de Eriste Sur</t>
  </si>
  <si>
    <t>La Guía Alejos tiene un error de intercambio de datos, ya que en el listado de dificultades pone F+ a este pico y PD- al "Pico del Puerto de la Pez" (al que pone PD- en el listado de dificultades y F+ en la descripción). Otro nombre es "Abeillé Occidental"</t>
  </si>
  <si>
    <t>La Guía Alejos tiene un error en la descripción (F+ y en otro lugar PD-) o en el listado de dificultades (PD-)</t>
  </si>
  <si>
    <t>Lo tenía con dificultad D, pero pongo PD tal como indica Guía Alejos</t>
  </si>
  <si>
    <t>La Guía Alejos tiene un error de intercambio de datos, ya que en el listado de dificultades pone PD a este pico y F+ en la descripción (2 veces)</t>
  </si>
  <si>
    <t>Pico Central del Infierno</t>
  </si>
  <si>
    <t>La Guía Alejos tiene un error ya que le da AD+ en el listado de dificultades y PD+ en la descripción (que es la realidad)</t>
  </si>
  <si>
    <t>https://www.mendikat.net/com/mount/12961</t>
  </si>
  <si>
    <t>42.641776</t>
  </si>
  <si>
    <t>0.636858</t>
  </si>
  <si>
    <t>La Guía Alejos tiene un error, ya que en el listado de dificultades está duplicado "Torre de Costerillou", con dificultad PD+ y "Costerillou Torre de", con dificultad D (que es la correcta)</t>
  </si>
  <si>
    <t>Frondella Occidental</t>
  </si>
  <si>
    <t>42.828547</t>
  </si>
  <si>
    <t>-0.297511</t>
  </si>
  <si>
    <t>42.634669</t>
  </si>
  <si>
    <t>0.635737</t>
  </si>
  <si>
    <t>42.633438</t>
  </si>
  <si>
    <t>0.632213</t>
  </si>
  <si>
    <t>Aguja Argarot</t>
  </si>
  <si>
    <t>Aguja de Alba</t>
  </si>
  <si>
    <t>Aguja de Cregüeña</t>
  </si>
  <si>
    <t>Aguja Escudier</t>
  </si>
  <si>
    <t>Aguja Franqueville</t>
  </si>
  <si>
    <t>Aguja Juncadella</t>
  </si>
  <si>
    <t>Aguja Sur Russell</t>
  </si>
  <si>
    <t>Aguja Suroeste Russell</t>
  </si>
  <si>
    <t>Aguja Tchihatcheff</t>
  </si>
  <si>
    <t>Argarot Sur</t>
  </si>
  <si>
    <t>Forca Estasen</t>
  </si>
  <si>
    <t>Muela de Alba</t>
  </si>
  <si>
    <t>Pico Collado de la Rimaya</t>
  </si>
  <si>
    <t>Pico de Alba</t>
  </si>
  <si>
    <t>Pico Maldito</t>
  </si>
  <si>
    <t>Primer Resalte de Salenques</t>
  </si>
  <si>
    <t>Punta Brecha de Tempestades</t>
  </si>
  <si>
    <t>Punta Brecha Russell</t>
  </si>
  <si>
    <t>Punta Delmás</t>
  </si>
  <si>
    <t>Punta Oliveras - Arenas</t>
  </si>
  <si>
    <t>Segundo Resalte de Salenques</t>
  </si>
  <si>
    <t>Torre de Salenques</t>
  </si>
  <si>
    <t>Tuca de Collado de Coronas</t>
  </si>
  <si>
    <t>Aguja Cadier</t>
  </si>
  <si>
    <t>Aguja de Pondiellos</t>
  </si>
  <si>
    <t>Aguja Ussel</t>
  </si>
  <si>
    <t>Frondella / Frondella Central</t>
  </si>
  <si>
    <t>Gran Facha</t>
  </si>
  <si>
    <t>Pico Algas</t>
  </si>
  <si>
    <t>Pico Arnales</t>
  </si>
  <si>
    <t>Pico de la Frondella</t>
  </si>
  <si>
    <t>Torre de Costerillou</t>
  </si>
  <si>
    <t>Pic de Comaloforno</t>
  </si>
  <si>
    <t>Culfreda Central</t>
  </si>
  <si>
    <t>Pic de l'Abeillé</t>
  </si>
  <si>
    <t>Pic de Lustou</t>
  </si>
  <si>
    <t>Pico de la Pez</t>
  </si>
  <si>
    <t>Pico Puerto la Pez</t>
  </si>
  <si>
    <t>Punta Ledormeur</t>
  </si>
  <si>
    <t>Pequeña Munia</t>
  </si>
  <si>
    <t>Pic Heïd</t>
  </si>
  <si>
    <t>Pico de Robiñera</t>
  </si>
  <si>
    <t>Pico de Sierra Morena</t>
  </si>
  <si>
    <t>Pico de Troumouse</t>
  </si>
  <si>
    <t>Espalda del Marboré</t>
  </si>
  <si>
    <t>Gabieto Occidental / Gabieto Sur</t>
  </si>
  <si>
    <t>Punta de las Escaleras</t>
  </si>
  <si>
    <t>Torre del Marboré</t>
  </si>
  <si>
    <t>Tuqueta de Marboré</t>
  </si>
  <si>
    <t>Aguja Central SE de Lézat</t>
  </si>
  <si>
    <t>Aguja Inferior de Lézat</t>
  </si>
  <si>
    <t>Aguja Jean Garnier</t>
  </si>
  <si>
    <t>Aguja Superior de Lézat</t>
  </si>
  <si>
    <t>Grand Quayrat</t>
  </si>
  <si>
    <t>Hito Occidental del Perdiguero</t>
  </si>
  <si>
    <t>Pic de Saint Saud</t>
  </si>
  <si>
    <t>Pic de Spijeoles</t>
  </si>
  <si>
    <t>Pic Lézat</t>
  </si>
  <si>
    <t>Pico Belloc</t>
  </si>
  <si>
    <t>Pico Camboué</t>
  </si>
  <si>
    <t>Pico de Gías</t>
  </si>
  <si>
    <t>Pico de Gourgs Blancs</t>
  </si>
  <si>
    <t>Pico Jean Arlaud</t>
  </si>
  <si>
    <t>Pico Navarro</t>
  </si>
  <si>
    <t>Pico Rabadá</t>
  </si>
  <si>
    <t>Punta Lacq</t>
  </si>
  <si>
    <t>Punta Mamy</t>
  </si>
  <si>
    <t>Torre Armengaud</t>
  </si>
  <si>
    <t>Aiguille Tourrat</t>
  </si>
  <si>
    <t>Dent d'Estibère-Male</t>
  </si>
  <si>
    <t>Pale de Crabounouse</t>
  </si>
  <si>
    <t>Pic Badet</t>
  </si>
  <si>
    <t>Pic Campbieil</t>
  </si>
  <si>
    <t>Pic de Bugarret</t>
  </si>
  <si>
    <t>Pic de Néouvielle</t>
  </si>
  <si>
    <t>Pic des Trois Conseillers</t>
  </si>
  <si>
    <t>Pic d'Estaragne</t>
  </si>
  <si>
    <t>Pic Long</t>
  </si>
  <si>
    <t>Pic Maou</t>
  </si>
  <si>
    <t>Pic Maubic</t>
  </si>
  <si>
    <t>Pointe de Ramougn</t>
  </si>
  <si>
    <t>Pointe Reboul-Vidal</t>
  </si>
  <si>
    <t>Turon de Néouvielle</t>
  </si>
  <si>
    <t>Pic de Sotllo</t>
  </si>
  <si>
    <t>Diente de Llardana</t>
  </si>
  <si>
    <t>Aguja Inferior del Clot de la Hount</t>
  </si>
  <si>
    <t>Aguja SO de Cerbillona</t>
  </si>
  <si>
    <t>Aguja Superior del Clot de la Hount</t>
  </si>
  <si>
    <t>Espalda de Chausenque</t>
  </si>
  <si>
    <t>Petit Vignemale</t>
  </si>
  <si>
    <t>Pitón Carré</t>
  </si>
  <si>
    <t>Punta de Chausenque</t>
  </si>
  <si>
    <t>Punta Inferior del Tapou</t>
  </si>
  <si>
    <t>Punta Superior del Tapou</t>
  </si>
  <si>
    <t>42.634669, 0.635737</t>
  </si>
  <si>
    <t>42.633438, 0.632213</t>
  </si>
  <si>
    <t>42.641776, 0.636858</t>
  </si>
  <si>
    <t>Mapa</t>
  </si>
  <si>
    <t>Otro nombre es "Frondella SW". Descatalogado hace muchos años por altitud incorrecta en mapas. IGN le da 2989 m.</t>
  </si>
  <si>
    <t>Diente Royo</t>
  </si>
  <si>
    <t>9,16 m prominencia</t>
  </si>
  <si>
    <t>Descatalogado por 9,11 m de prominencia y 3.007,44 m altitud (Sostremetries, 2023). Está en En Guía Alejos 6ª Ed. y ya no en lista IGEAR</t>
  </si>
  <si>
    <t>Pico Audoubert</t>
  </si>
  <si>
    <t>Aguja de Lliterola / Aguja de Literola</t>
  </si>
  <si>
    <t>Descatalogado por 6 m de prominencia</t>
  </si>
  <si>
    <t>Descatalogado por 8,4 m de prominencia</t>
  </si>
  <si>
    <t>Descatalogado por 5 m prominencia</t>
  </si>
  <si>
    <t>Aguja Schmidt-Endell / Gendarme Schmidt-Endell</t>
  </si>
  <si>
    <t>Besiberri del Mig N.-Simó</t>
  </si>
  <si>
    <t>Besiberri del Mig S.-Jolis</t>
  </si>
  <si>
    <t>Punta Célestin Passet</t>
  </si>
  <si>
    <t>2.998,49 m Sostremetries</t>
  </si>
  <si>
    <t>Nuevo Sostremetries 2023 3000,59 m y 13,47 m prominencia</t>
  </si>
  <si>
    <t>Otro nombre es "Antecima N. del Pico Le Bondidier"</t>
  </si>
  <si>
    <t>https://cazafantasmas3000es.blogspot.com/2011/12/cazafantasmas-lista-corregida-de-los.html</t>
  </si>
  <si>
    <t>Lista oficial IGEAR (Gobierno de Aragón)</t>
  </si>
  <si>
    <t xml:space="preserve">https://www.libreriadesnivel.com/libros/pirineos-guia-de-los-3000-m/9788482167442/ </t>
  </si>
  <si>
    <t>Libro "Pirineos guía de los 3000 m" Luis Alejos</t>
  </si>
  <si>
    <t>El Pirineo de Luis</t>
  </si>
  <si>
    <t>https://pirineodeluis.blogspot.com/</t>
  </si>
  <si>
    <t>Komando Kroketa</t>
  </si>
  <si>
    <t>https://www.komandokroketa.org/Tresmiles.html</t>
  </si>
  <si>
    <t>Cazafantasmas</t>
  </si>
  <si>
    <t>Estuvo descatalogado por prominencia 8,7 m pero se ha recatalogado, aunque no he encontrado el dato</t>
  </si>
  <si>
    <t>Mendikat</t>
  </si>
  <si>
    <t>https://www.mendikat.net/</t>
  </si>
  <si>
    <t>OSM</t>
  </si>
  <si>
    <t>Multimodel (Meteoblue)</t>
  </si>
  <si>
    <t>Windy</t>
  </si>
  <si>
    <t>HTML Windy</t>
  </si>
  <si>
    <t>HTML Mapa topográfico gpx.studio</t>
  </si>
  <si>
    <t>42.618522</t>
  </si>
  <si>
    <t>0.670552</t>
  </si>
  <si>
    <t>42.618522, 0.670552</t>
  </si>
  <si>
    <t>Las coordenadas IGEAR (42.619167, 0.667694) son erróneas y además se ve fácil: ese punto está situado al noroeste de la cima principal (Pico Russell). En OSM están correctas y son las que pongo aquí</t>
  </si>
  <si>
    <t>Antecima Sureste Russell</t>
  </si>
  <si>
    <t>Punta de Gabarró</t>
  </si>
  <si>
    <t>Pic Rodó de Canalbona</t>
  </si>
  <si>
    <t>Sotllo Norte</t>
  </si>
  <si>
    <t>Mapa:</t>
  </si>
  <si>
    <t>Guardamos el xlsx (porque luego lo vamos a cerrar)</t>
  </si>
  <si>
    <t>Vamos a la hoja MAPA tresmiles.csv y la guardamos como CSV (UTF-8)</t>
  </si>
  <si>
    <t>Subimos tresmiles.csv</t>
  </si>
  <si>
    <t>Tabla:</t>
  </si>
  <si>
    <t>Seleccionamos todas las celdas &gt; Copiar</t>
  </si>
  <si>
    <t>Vamos a TABLA Valores (pegar) &gt; seleccionamos todas las celdas &gt; Supr &gt; Pegar valores</t>
  </si>
  <si>
    <t>Guardar</t>
  </si>
  <si>
    <t>Importar en Tablepress y sustituir a Tabla tresmiles</t>
  </si>
  <si>
    <t>Alberto a estudiar: descatalogado por Luis Alejos por 7,5 m prominencia. Prominencia Alberto 11 o 12. Medido 3 veces ida y vuelta. Hecho 2 veces</t>
  </si>
  <si>
    <t>Total</t>
  </si>
  <si>
    <t>Tresmiles</t>
  </si>
  <si>
    <t>No hechos</t>
  </si>
  <si>
    <t>Lista obsoleta (anterior a oct-2025):</t>
  </si>
  <si>
    <t>&lt;div style='display: block; text-align: center; padding: 0px 0; font-size: 1.4em;'&gt;&lt;img src='/wp-content/uploads/icono-mapa-topografico-small.png' alt='Mapa' title='Mapa'&gt;&lt;/div&gt;</t>
  </si>
  <si>
    <t>&lt;div style='display: block; text-align: center; padding: 0px 0; font-size: 1.4em;'&gt;&lt;img src='/wp-content/uploads/icono-informacion-small.png' alt='Más información' title='Más información'&gt;&lt;/div&gt;</t>
  </si>
  <si>
    <t>&lt;div style='display: block; text-align: center; padding: 0px 0; font-size: 1.4em;'&gt;&lt;a href='#!' class='open-popup' data-info='ℹ Otro nombre es "Primer Pico Occidental de la Maladeta", según refiere la Guía Alejos'&gt;&lt;img src='/wp-content/uploads/icono-informacion-small.png' alt='Más información' title='Más información'&gt;&lt;/a&gt;&lt;/div&gt;</t>
  </si>
  <si>
    <t>&lt;div style='display: block; text-align: center; padding: 0px 0; font-size: 1.4em;'&gt;&lt;a href='#!' class='open-popup' data-info='ℹ Otro nombre es "Pico Occidental de la Maladeta", según refiere la Guía Alejos'&gt;&lt;img src='/wp-content/uploads/icono-informacion-small.png' alt='Más información' title='Más información'&gt;&lt;/a&gt;&lt;/div&gt;</t>
  </si>
  <si>
    <t>&lt;div style='display: block; text-align: center; padding: 0px 0; font-size: 1.4em;'&gt;&lt;a href='#!' class='open-popup' data-info='ℹ Otro nombre es "Tercer Pico Occidental de la Maladeta", según refiere la Guía Alejos'&gt;&lt;img src='/wp-content/uploads/icono-informacion-small.png' alt='Más información' title='Más información'&gt;&lt;/a&gt;&lt;/div&gt;</t>
  </si>
  <si>
    <t>&lt;div style='display: block; text-align: center; padding: 0px 0; font-size: 1.4em;'&gt;&lt;a href='#!' class='open-popup' data-info='ℹ Otro nombre es "Antecima N. del Pico Le Bondidier"'&gt;&lt;img src='/wp-content/uploads/icono-informacion-small.png' alt='Más información' title='Más información'&gt;&lt;/a&gt;&lt;/div&gt;</t>
  </si>
  <si>
    <t>&lt;div style='display: block; text-align: center; padding: 0px 0; font-size: 1.4em;'&gt;&lt;a href='#!' class='open-popup' data-info='ℹ Lo tenía con dificultad D, pero pongo PD tal como indica Guía Alejos'&gt;&lt;img src='/wp-content/uploads/icono-informacion-small.png' alt='Más información' title='Más información'&gt;&lt;/a&gt;&lt;/div&gt;</t>
  </si>
  <si>
    <t>&lt;div style='display: block; text-align: center; padding: 0px 0; font-size: 1.4em;'&gt;&lt;a href='#!' class='open-popup' data-info='ℹ https://www.mendikat.net/com/mount/12961'&gt;&lt;img src='/wp-content/uploads/icono-informacion-small.png' alt='Más información' title='Más información'&gt;&lt;/a&gt;&lt;/div&gt;</t>
  </si>
  <si>
    <t>&lt;div style='display: block; text-align: center; padding: 0px 0; font-size: 1.4em;'&gt;&lt;a href='#!' class='open-popup' data-info='ℹ Desde brecha inferior llosás bajar para bordear tchihtcheff y aparecer en su brecha norte (bajo el rápel de 80 m). Franquear por cara occidental'&gt;&lt;img src='/wp-content/uploads/icono-informacion-small.png' alt='Más información' title='Más información'&gt;&lt;/a&gt;&lt;/div&gt;</t>
  </si>
  <si>
    <t>&lt;div style='display: block; text-align: center; padding: 0px 0; font-size: 1.4em;'&gt;&lt;a href='#!' class='open-popup' data-info='ℹ Las coordenadas IGEAR (42.619167, 0.667694) son erróneas y además se ve fácil: ese punto está situado al noroeste de la cima principal (Pico Russell). En OSM están correctas y son las que pongo aquí'&gt;&lt;img src='/wp-content/uploads/icono-informacion-small.png' alt='Más información' title='Más información'&gt;&lt;/a&gt;&lt;/div&gt;</t>
  </si>
  <si>
    <t>&lt;div style='display: block; text-align: center; padding: 0px 0; font-size: 1.4em;'&gt;&lt;a href='#!' class='open-popup' data-info='ℹ La Guía Alejos tiene un error, ya que en el listado de dificultades está duplicado "Torre de Costerillou", con dificultad PD+ y "Costerillou Torre de", con dificultad D (que es la correcta)'&gt;&lt;img src='/wp-content/uploads/icono-informacion-small.png' alt='Más información' title='Más información'&gt;&lt;/a&gt;&lt;/div&gt;</t>
  </si>
  <si>
    <t>&lt;div style='display: block; text-align: center; padding: 0px 0; font-size: 1.4em;'&gt;&lt;a href='#!' class='open-popup' data-info='ℹ Medición Sostremetries exacta 17/10/22 con error +-7 cm: 3.001,37 m'&gt;&lt;img src='/wp-content/uploads/icono-informacion-small.png' alt='Más información' title='Más información'&gt;&lt;/a&gt;&lt;/div&gt;</t>
  </si>
  <si>
    <t>&lt;div style='display: block; text-align: center; padding: 0px 0; font-size: 1.4em;'&gt;&lt;a href='#!' class='open-popup' data-info='ℹ El nombre francés es "Pointe du Sabre". "Sabre" es "sable" en español y de ahí probablemente la posible confusión o mezcla mantenida en muchos mapas oficiales y trasladada a la lista de Alejos como "Punta del Sabre". El IGEAR indica acertadamente como nombre anterior lógico "Punta del Sable"'&gt;&lt;img src='/wp-content/uploads/icono-informacion-small.png' alt='Más información' title='Más información'&gt;&lt;/a&gt;&lt;/div&gt;</t>
  </si>
  <si>
    <t>&lt;div style='display: block; text-align: center; padding: 0px 0; font-size: 1.4em;'&gt;&lt;a href='#!' class='open-popup' data-info='ℹ La Guía Alejos tiene un error de intercambio de datos, ya que en el listado de dificultades pone PD a este pico y F+ en la descripción (2 veces)'&gt;&lt;img src='/wp-content/uploads/icono-informacion-small.png' alt='Más información' title='Más información'&gt;&lt;/a&gt;&lt;/div&gt;</t>
  </si>
  <si>
    <t>&lt;div style='display: block; text-align: center; padding: 0px 0; font-size: 1.4em;'&gt;&lt;a href='#!' class='open-popup' data-info='ℹ La Guía Alejos tiene un error en la descripción (F+ y en otro lugar PD-) o en el listado de dificultades (PD-)'&gt;&lt;img src='/wp-content/uploads/icono-informacion-small.png' alt='Más información' title='Más información'&gt;&lt;/a&gt;&lt;/div&gt;</t>
  </si>
  <si>
    <t>&lt;div style='display: block; text-align: center; padding: 0px 0; font-size: 1.4em;'&gt;&lt;a href='#!' class='open-popup' data-info='ℹ Según IGEAR el nombre anterior es "Punta Culfreda"'&gt;&lt;img src='/wp-content/uploads/icono-informacion-small.png' alt='Más información' title='Más información'&gt;&lt;/a&gt;&lt;/div&gt;</t>
  </si>
  <si>
    <t>&lt;div style='display: block; text-align: center; padding: 0px 0; font-size: 1.4em;'&gt;&lt;a href='#!' class='open-popup' data-info='ℹ Según IGEAR el nombre anterior es "Punta Batoa". Aquí Alejos en la descripción indica "Culfreda noroeste" (un error de interpretación del acrónimo "NE"); es una punta nordeste respecto a los otros tresmiles y la alineación del cordal, así que lo lógico es un "Culfreda NE" (o norte). En OSM se indica como "Punta Batouta" que podría ser correcto o un error tipográfico, al haber "Batoua" y "Batoa" como únicos nombres oficiales vistos'&gt;&lt;img src='/wp-content/uploads/icono-informacion-small.png' alt='Más información' title='Más información'&gt;&lt;/a&gt;&lt;/div&gt;</t>
  </si>
  <si>
    <t>&lt;div style='display: block; text-align: center; padding: 0px 0; font-size: 1.4em;'&gt;&lt;a href='#!' class='open-popup' data-info='ℹ La Guía Alejos tiene un error de intercambio de datos, ya que en el listado de dificultades pone F+ a este pico y PD- al "Pico del Puerto de la Pez" (al que pone PD- en el listado de dificultades y F+ en la descripción). Otro nombre es "Abeillé Occidental"'&gt;&lt;img src='/wp-content/uploads/icono-informacion-small.png' alt='Más información' title='Más información'&gt;&lt;/a&gt;&lt;/div&gt;</t>
  </si>
  <si>
    <t>&lt;div style='display: block; text-align: center; padding: 0px 0; font-size: 1.4em;'&gt;&lt;a href='#!' class='open-popup' data-info='ℹ Antes Pic Brulle'&gt;&lt;img src='/wp-content/uploads/icono-informacion-small.png' alt='Más información' title='Más información'&gt;&lt;/a&gt;&lt;/div&gt;</t>
  </si>
  <si>
    <t>&lt;div style='display: block; text-align: center; padding: 0px 0; font-size: 1.4em;'&gt;&lt;a href='#!' class='open-popup' data-info='ℹ Estuvo descatalogado por prominencia 8,7 m pero se ha recatalogado, aunque no he encontrado el dato'&gt;&lt;img src='/wp-content/uploads/icono-informacion-small.png' alt='Más información' title='Más información'&gt;&lt;/a&gt;&lt;/div&gt;</t>
  </si>
  <si>
    <t>&lt;div style='display: block; text-align: center; padding: 0px 0; font-size: 1.4em;'&gt;&lt;a href='#!' class='open-popup' data-info='ℹ Antes Astazu Oriental'&gt;&lt;img src='/wp-content/uploads/icono-informacion-small.png' alt='Más información' title='Más información'&gt;&lt;/a&gt;&lt;/div&gt;</t>
  </si>
  <si>
    <t>&lt;div style='display: block; text-align: center; padding: 0px 0; font-size: 1.4em;'&gt;&lt;a href='#!' class='open-popup' data-info='ℹ En Francia es "Pic du Seil de la Baque"'&gt;&lt;img src='/wp-content/uploads/icono-informacion-small.png' alt='Más información' title='Más información'&gt;&lt;/a&gt;&lt;/div&gt;</t>
  </si>
  <si>
    <t>&lt;div style='display: block; text-align: center; padding: 0px 0; font-size: 1.4em;'&gt;&lt;a href='#!' class='open-popup' data-info='ℹ Según IGEAR el nombre antiguo era "Pic de Gourgs Blancs"'&gt;&lt;img src='/wp-content/uploads/icono-informacion-small.png' alt='Más información' title='Más información'&gt;&lt;/a&gt;&lt;/div&gt;</t>
  </si>
  <si>
    <t>&lt;div style='display: block; text-align: center; padding: 0px 0; font-size: 1.4em;'&gt;&lt;a href='#!' class='open-popup' data-info='ℹ En Francia es "Cap du Seil de la Baque Oriental"'&gt;&lt;img src='/wp-content/uploads/icono-informacion-small.png' alt='Más información' title='Más información'&gt;&lt;/a&gt;&lt;/div&gt;</t>
  </si>
  <si>
    <t>&lt;div style='display: block; text-align: center; padding: 0px 0; font-size: 1.4em;'&gt;&lt;a href='#!' class='open-popup' data-info='ℹ En Francia es "Cap du Seil de la Baque Occidental"'&gt;&lt;img src='/wp-content/uploads/icono-informacion-small.png' alt='Más información' title='Más información'&gt;&lt;/a&gt;&lt;/div&gt;</t>
  </si>
  <si>
    <t>&lt;div style='display: block; text-align: center; padding: 0px 0; font-size: 1.4em;'&gt;&lt;a href='#!' class='open-popup' data-info='ℹ En OSM tiene la etiqueta de denominación francesa (fr) erróneamente puesta como "Pic du Portillon d'Oô" pero ese collado está más al este (collado grande al oeste del Perdiguero, que separa de la cresta del Portillón). En IGN francés lo nominan "Pic du Port d'Oô", que sería la denominación correcta francesa'&gt;&lt;img src='/wp-content/uploads/icono-informacion-small.png' alt='Más información' title='Más información'&gt;&lt;/a&gt;&lt;/div&gt;</t>
  </si>
  <si>
    <t>&lt;div style='display: block; text-align: center; padding: 0px 0; font-size: 1.4em;'&gt;&lt;a href='#!' class='open-popup' data-info='ℹ La Guía Alejos tiene un error ya que le da AD+ en el listado de dificultades y PD+ en la descripción (que es la realidad)'&gt;&lt;img src='/wp-content/uploads/icono-informacion-small.png' alt='Más información' title='Más información'&gt;&lt;/a&gt;&lt;/div&gt;</t>
  </si>
  <si>
    <t>&lt;div style='display: block; text-align: center; padding: 0px 0; font-size: 1.4em;'&gt;&lt;a href='#!' class='open-popup' data-info='ℹ Desde norte muy complicado porque desapareció glaciar en 2020 y es MUY inestable. Quizá en primavera con nieve puede hacerse. Mejor por el sur y dirección oeste&gt;este'&gt;&lt;img src='/wp-content/uploads/icono-informacion-small.png' alt='Más información' title='Más información'&gt;&lt;/a&gt;&lt;/div&gt;</t>
  </si>
  <si>
    <t>&lt;div style='display: block; text-align: center; padding: 0px 0; font-size: 1.4em;'&gt;&lt;a href='#!' class='open-popup' data-info='ℹ Las coordenadas oficiales del Gobierno de Aragón (42.702222, 0.539639) están mal, a 220 m al norte de las reales puestas aquí'&gt;&lt;img src='/wp-content/uploads/icono-informacion-small.png' alt='Más información' title='Más información'&gt;&lt;/a&gt;&lt;/div&gt;</t>
  </si>
  <si>
    <t>&lt;div style='display: block; text-align: center; padding: 0px 0; font-size: 1.4em;'&gt;&lt;a href='#!' class='open-popup' data-info='ℹ En OSM también tiene historial como "Pic central de Clarabide"'&gt;&lt;img src='/wp-content/uploads/icono-informacion-small.png' alt='Más información' title='Más información'&gt;&lt;/a&gt;&lt;/div&gt;</t>
  </si>
  <si>
    <t>&lt;div style='display: block; text-align: center; padding: 0px 0; font-size: 1.4em;'&gt;&lt;a href='#!' class='open-popup' data-info='ℹ Estas coordenadas del IGEAR (42.701944, 0.531778) son las correctas. En OSM está erróneamente situada la aguja en 42.701251, 0.533051'&gt;&lt;img src='/wp-content/uploads/icono-informacion-small.png' alt='Más información' title='Más información'&gt;&lt;/a&gt;&lt;/div&gt;</t>
  </si>
  <si>
    <t>&lt;div style='display: block; text-align: center; padding: 0px 0; font-size: 1.4em;'&gt;&lt;a href='#!' class='open-popup' data-info='ℹ En la Guía Alejos indica "terreno practicable" de Mamy a Laq, pero es un error. Hay 2 resaltes muy expuestos entre Mamy y Laq que requieren rapelar unos 20 m de una buena instalación. Si no se va a hacer la brecha Lèzat conviene dejar la cuerda en doble para asegurarse la vuelta.'&gt;&lt;img src='/wp-content/uploads/icono-informacion-small.png' alt='Más información' title='Más información'&gt;&lt;/a&gt;&lt;/div&gt;</t>
  </si>
  <si>
    <t>&lt;div style='display: block; text-align: center; padding: 0px 0; font-size: 1.4em;'&gt;&lt;a href='#!' class='open-popup' data-info='ℹ Nuevo Sostremetries 2023 3000,59 m y 13,47 m prominencia'&gt;&lt;img src='/wp-content/uploads/icono-informacion-small.png' alt='Más información' title='Más información'&gt;&lt;/a&gt;&lt;/div&gt;</t>
  </si>
  <si>
    <t>&lt;div style='display: block; text-align: center; padding: 0px 0; font-size: 1.4em;'&gt;&lt;a href='#!' class='open-popup' data-info='ℹ Dificultad PD por Cap de Long'&gt;&lt;img src='/wp-content/uploads/icono-informacion-small.png' alt='Más información' title='Más información'&gt;&lt;/a&gt;&lt;/div&gt;</t>
  </si>
  <si>
    <t>&lt;div style='display: block; text-align: center; padding: 0px 0; font-size: 1.4em;'&gt;&lt;a href='#!' class='open-popup' data-info='ℹ Otro nombre en el historial OSM es "Pico Eriste Gran"'&gt;&lt;img src='/wp-content/uploads/icono-informacion-small.png' alt='Más información' title='Más información'&gt;&lt;/a&gt;&lt;/div&gt;</t>
  </si>
  <si>
    <t>Veces hecho A.</t>
  </si>
  <si>
    <t>&lt;a style='display: block; text-align: center; padding: 0px 0; font-size: 1.4em;' href='https://tresmiles.es/mapa.html?lat=42.631139&amp;lon=0.656639&amp;zoom=17'&gt;&lt;img src='/wp-content/uploads/icono-mapa-topografico-small.png' alt='Mapa' title='Mapa'&gt;&lt;/a&gt;</t>
  </si>
  <si>
    <t>&lt;a style='display: block; text-align: center; padding: 0px 0; font-size: 1.4em;' href='https://tresmiles.es/mapa.html?lat=42.639417&amp;lon=0.642556&amp;zoom=17'&gt;&lt;img src='/wp-content/uploads/icono-mapa-topografico-small.png' alt='Mapa' title='Mapa'&gt;&lt;/a&gt;</t>
  </si>
  <si>
    <t>&lt;a style='display: block; text-align: center; padding: 0px 0; font-size: 1.4em;' href='https://tresmiles.es/mapa.html?lat=42.630411&amp;lon=0.655618&amp;zoom=17'&gt;&lt;img src='/wp-content/uploads/icono-mapa-topografico-small.png' alt='Mapa' title='Mapa'&gt;&lt;/a&gt;</t>
  </si>
  <si>
    <t>&lt;a style='display: block; text-align: center; padding: 0px 0; font-size: 1.4em;' href='https://tresmiles.es/mapa.html?lat=42.638611&amp;lon=0.645111&amp;zoom=17'&gt;&lt;img src='/wp-content/uploads/icono-mapa-topografico-small.png' alt='Mapa' title='Mapa'&gt;&lt;/a&gt;</t>
  </si>
  <si>
    <t>&lt;a style='display: block; text-align: center; padding: 0px 0; font-size: 1.4em;' href='https://tresmiles.es/mapa.html?lat=42.629278&amp;lon=0.659667&amp;zoom=17'&gt;&lt;img src='/wp-content/uploads/icono-mapa-topografico-small.png' alt='Mapa' title='Mapa'&gt;&lt;/a&gt;</t>
  </si>
  <si>
    <t>&lt;a style='display: block; text-align: center; padding: 0px 0; font-size: 1.4em;' href='https://tresmiles.es/mapa.html?lat=42.630222&amp;lon=0.654694&amp;zoom=17'&gt;&lt;img src='/wp-content/uploads/icono-mapa-topografico-small.png' alt='Mapa' title='Mapa'&gt;&lt;/a&gt;</t>
  </si>
  <si>
    <t>&lt;a style='display: block; text-align: center; padding: 0px 0; font-size: 1.4em;' href='https://tresmiles.es/mapa.html?lat=42.646417&amp;lon=0.640389&amp;zoom=17'&gt;&lt;img src='/wp-content/uploads/icono-mapa-topografico-small.png' alt='Mapa' title='Mapa'&gt;&lt;/a&gt;</t>
  </si>
  <si>
    <t>&lt;a style='display: block; text-align: center; padding: 0px 0; font-size: 1.4em;' href='https://tresmiles.es/mapa.html?lat=42.633694&amp;lon=0.654500&amp;zoom=17'&gt;&lt;img src='/wp-content/uploads/icono-mapa-topografico-small.png' alt='Mapa' title='Mapa'&gt;&lt;/a&gt;</t>
  </si>
  <si>
    <t>&lt;a style='display: block; text-align: center; padding: 0px 0; font-size: 1.4em;' href='https://tresmiles.es/mapa.html?lat=42.637139&amp;lon=0.649361&amp;zoom=17'&gt;&lt;img src='/wp-content/uploads/icono-mapa-topografico-small.png' alt='Mapa' title='Mapa'&gt;&lt;/a&gt;</t>
  </si>
  <si>
    <t>&lt;a style='display: block; text-align: center; padding: 0px 0; font-size: 1.4em;' href='https://tresmiles.es/mapa.html?lat=42.626139&amp;lon=0.662722&amp;zoom=17'&gt;&lt;img src='/wp-content/uploads/icono-mapa-topografico-small.png' alt='Mapa' title='Mapa'&gt;&lt;/a&gt;</t>
  </si>
  <si>
    <t>&lt;a style='display: block; text-align: center; padding: 0px 0; font-size: 1.4em;' href='https://tresmiles.es/mapa.html?lat=42.635889&amp;lon=0.651028&amp;zoom=17'&gt;&lt;img src='/wp-content/uploads/icono-mapa-topografico-small.png' alt='Mapa' title='Mapa'&gt;&lt;/a&gt;</t>
  </si>
  <si>
    <t>&lt;a style='display: block; text-align: center; padding: 0px 0; font-size: 1.4em;' href='https://tresmiles.es/mapa.html?lat=42.643250&amp;lon=0.638444&amp;zoom=17'&gt;&lt;img src='/wp-content/uploads/icono-mapa-topografico-small.png' alt='Mapa' title='Mapa'&gt;&lt;/a&gt;</t>
  </si>
  <si>
    <t>&lt;a style='display: block; text-align: center; padding: 0px 0; font-size: 1.4em;' href='https://tresmiles.es/mapa.html?lat=42.627194&amp;lon=0.661583&amp;zoom=17'&gt;&lt;img src='/wp-content/uploads/icono-mapa-topografico-small.png' alt='Mapa' title='Mapa'&gt;&lt;/a&gt;</t>
  </si>
  <si>
    <t>&lt;a style='display: block; text-align: center; padding: 0px 0; font-size: 1.4em;' href='https://tresmiles.es/mapa.html?lat=42.642417&amp;lon=0.638472&amp;zoom=17'&gt;&lt;img src='/wp-content/uploads/icono-mapa-topografico-small.png' alt='Mapa' title='Mapa'&gt;&lt;/a&gt;</t>
  </si>
  <si>
    <t>&lt;a style='display: block; text-align: center; padding: 0px 0; font-size: 1.4em;' href='https://tresmiles.es/mapa.html?lat=42.649167&amp;lon=0.634444&amp;zoom=17'&gt;&lt;img src='/wp-content/uploads/icono-mapa-topografico-small.png' alt='Mapa' title='Mapa'&gt;&lt;/a&gt;</t>
  </si>
  <si>
    <t>&lt;a style='display: block; text-align: center; padding: 0px 0; font-size: 1.4em;' href='https://tresmiles.es/mapa.html?lat=42.647694&amp;lon=0.637000&amp;zoom=17'&gt;&lt;img src='/wp-content/uploads/icono-mapa-topografico-small.png' alt='Mapa' title='Mapa'&gt;&lt;/a&gt;</t>
  </si>
  <si>
    <t>&lt;a style='display: block; text-align: center; padding: 0px 0; font-size: 1.4em;' href='https://tresmiles.es/mapa.html?lat=42.648639&amp;lon=0.635306&amp;zoom=17'&gt;&lt;img src='/wp-content/uploads/icono-mapa-topografico-small.png' alt='Mapa' title='Mapa'&gt;&lt;/a&gt;</t>
  </si>
  <si>
    <t>&lt;a style='display: block; text-align: center; padding: 0px 0; font-size: 1.4em;' href='https://tresmiles.es/mapa.html?lat=42.624500&amp;lon=0.666000&amp;zoom=17'&gt;&lt;img src='/wp-content/uploads/icono-mapa-topografico-small.png' alt='Mapa' title='Mapa'&gt;&lt;/a&gt;</t>
  </si>
  <si>
    <t>&lt;a style='display: block; text-align: center; padding: 0px 0; font-size: 1.4em;' href='https://tresmiles.es/mapa.html?lat=42.647581&amp;lon=0.642158&amp;zoom=17'&gt;&lt;img src='/wp-content/uploads/icono-mapa-topografico-small.png' alt='Mapa' title='Mapa'&gt;&lt;/a&gt;</t>
  </si>
  <si>
    <t>&lt;a style='display: block; text-align: center; padding: 0px 0; font-size: 1.4em;' href='https://tresmiles.es/mapa.html?lat=42.634306&amp;lon=0.652500&amp;zoom=17'&gt;&lt;img src='/wp-content/uploads/icono-mapa-topografico-small.png' alt='Mapa' title='Mapa'&gt;&lt;/a&gt;</t>
  </si>
  <si>
    <t>&lt;a style='display: block; text-align: center; padding: 0px 0; font-size: 1.4em;' href='https://tresmiles.es/mapa.html?lat=42.651806&amp;lon=0.629583&amp;zoom=17'&gt;&lt;img src='/wp-content/uploads/icono-mapa-topografico-small.png' alt='Mapa' title='Mapa'&gt;&lt;/a&gt;</t>
  </si>
  <si>
    <t>&lt;a style='display: block; text-align: center; padding: 0px 0; font-size: 1.4em;' href='https://tresmiles.es/mapa.html?lat=42.617405&amp;lon=0.671915&amp;zoom=17'&gt;&lt;img src='/wp-content/uploads/icono-mapa-topografico-small.png' alt='Mapa' title='Mapa'&gt;&lt;/a&gt;</t>
  </si>
  <si>
    <t>&lt;a style='display: block; text-align: center; padding: 0px 0; font-size: 1.4em;' href='https://tresmiles.es/mapa.html?lat=42.618522&amp;lon=0.670552&amp;zoom=17'&gt;&lt;img src='/wp-content/uploads/icono-mapa-topografico-small.png' alt='Mapa' title='Mapa'&gt;&lt;/a&gt;</t>
  </si>
  <si>
    <t>&lt;a style='display: block; text-align: center; padding: 0px 0; font-size: 1.4em;' href='https://tresmiles.es/mapa.html?lat=42.621917&amp;lon=0.667444&amp;zoom=17'&gt;&lt;img src='/wp-content/uploads/icono-mapa-topografico-small.png' alt='Mapa' title='Mapa'&gt;&lt;/a&gt;</t>
  </si>
  <si>
    <t>&lt;a style='display: block; text-align: center; padding: 0px 0; font-size: 1.4em;' href='https://tresmiles.es/mapa.html?lat=42.652889&amp;lon=0.628750&amp;zoom=17'&gt;&lt;img src='/wp-content/uploads/icono-mapa-topografico-small.png' alt='Mapa' title='Mapa'&gt;&lt;/a&gt;</t>
  </si>
  <si>
    <t>&lt;a style='display: block; text-align: center; padding: 0px 0; font-size: 1.4em;' href='https://tresmiles.es/mapa.html?lat=42.653902&amp;lon=0.628458&amp;zoom=17'&gt;&lt;img src='/wp-content/uploads/icono-mapa-topografico-small.png' alt='Mapa' title='Mapa'&gt;&lt;/a&gt;</t>
  </si>
  <si>
    <t>&lt;a style='display: block; text-align: center; padding: 0px 0; font-size: 1.4em;' href='https://tresmiles.es/mapa.html?lat=42.648028&amp;lon=0.627472&amp;zoom=17'&gt;&lt;img src='/wp-content/uploads/icono-mapa-topografico-small.png' alt='Mapa' title='Mapa'&gt;&lt;/a&gt;</t>
  </si>
  <si>
    <t>&lt;a style='display: block; text-align: center; padding: 0px 0; font-size: 1.4em;' href='https://tresmiles.es/mapa.html?lat=42.648750&amp;lon=0.627833&amp;zoom=17'&gt;&lt;img src='/wp-content/uploads/icono-mapa-topografico-small.png' alt='Mapa' title='Mapa'&gt;&lt;/a&gt;</t>
  </si>
  <si>
    <t>&lt;a style='display: block; text-align: center; padding: 0px 0; font-size: 1.4em;' href='https://tresmiles.es/mapa.html?lat=42.625356&amp;lon=0.667447&amp;zoom=17'&gt;&lt;img src='/wp-content/uploads/icono-mapa-topografico-small.png' alt='Mapa' title='Mapa'&gt;&lt;/a&gt;</t>
  </si>
  <si>
    <t>&lt;a style='display: block; text-align: center; padding: 0px 0; font-size: 1.4em;' href='https://tresmiles.es/mapa.html?lat=42.616003&amp;lon=0.672492&amp;zoom=17'&gt;&lt;img src='/wp-content/uploads/icono-mapa-topografico-small.png' alt='Mapa' title='Mapa'&gt;&lt;/a&gt;</t>
  </si>
  <si>
    <t>&lt;a style='display: block; text-align: center; padding: 0px 0; font-size: 1.4em;' href='https://tresmiles.es/mapa.html?lat=42.653980&amp;lon=0.624434&amp;zoom=17'&gt;&lt;img src='/wp-content/uploads/icono-mapa-topografico-small.png' alt='Mapa' title='Mapa'&gt;&lt;/a&gt;</t>
  </si>
  <si>
    <t>&lt;a style='display: block; text-align: center; padding: 0px 0; font-size: 1.4em;' href='https://tresmiles.es/mapa.html?lat=42.625333&amp;lon=0.668500&amp;zoom=17'&gt;&lt;img src='/wp-content/uploads/icono-mapa-topografico-small.png' alt='Mapa' title='Mapa'&gt;&lt;/a&gt;</t>
  </si>
  <si>
    <t>&lt;a style='display: block; text-align: center; padding: 0px 0; font-size: 1.4em;' href='https://tresmiles.es/mapa.html?lat=42.653944&amp;lon=0.624444&amp;zoom=17'&gt;&lt;img src='/wp-content/uploads/icono-mapa-topografico-small.png' alt='Mapa' title='Mapa'&gt;&lt;/a&gt;</t>
  </si>
  <si>
    <t>&lt;a style='display: block; text-align: center; padding: 0px 0; font-size: 1.4em;' href='https://tresmiles.es/mapa.html?lat=42.625361&amp;lon=0.668917&amp;zoom=17'&gt;&lt;img src='/wp-content/uploads/icono-mapa-topografico-small.png' alt='Mapa' title='Mapa'&gt;&lt;/a&gt;</t>
  </si>
  <si>
    <t>&lt;a style='display: block; text-align: center; padding: 0px 0; font-size: 1.4em;' href='https://tresmiles.es/mapa.html?lat=42.653639&amp;lon=0.625167&amp;zoom=17'&gt;&lt;img src='/wp-content/uploads/icono-mapa-topografico-small.png' alt='Mapa' title='Mapa'&gt;&lt;/a&gt;</t>
  </si>
  <si>
    <t>&lt;a style='display: block; text-align: center; padding: 0px 0; font-size: 1.4em;' href='https://tresmiles.es/mapa.html?lat=42.655639&amp;lon=0.620944&amp;zoom=17'&gt;&lt;img src='/wp-content/uploads/icono-mapa-topografico-small.png' alt='Mapa' title='Mapa'&gt;&lt;/a&gt;</t>
  </si>
  <si>
    <t>&lt;a style='display: block; text-align: center; padding: 0px 0; font-size: 1.4em;' href='https://tresmiles.es/mapa.html?lat=42.628056&amp;lon=0.650000&amp;zoom=17'&gt;&lt;img src='/wp-content/uploads/icono-mapa-topografico-small.png' alt='Mapa' title='Mapa'&gt;&lt;/a&gt;</t>
  </si>
  <si>
    <t>&lt;a style='display: block; text-align: center; padding: 0px 0; font-size: 1.4em;' href='https://tresmiles.es/mapa.html?lat=42.654250&amp;lon=0.623472&amp;zoom=17'&gt;&lt;img src='/wp-content/uploads/icono-mapa-topografico-small.png' alt='Mapa' title='Mapa'&gt;&lt;/a&gt;</t>
  </si>
  <si>
    <t>&lt;a style='display: block; text-align: center; padding: 0px 0; font-size: 1.4em;' href='https://tresmiles.es/mapa.html?lat=42.641776&amp;lon=0.636858&amp;zoom=17'&gt;&lt;img src='/wp-content/uploads/icono-mapa-topografico-small.png' alt='Mapa' title='Mapa'&gt;&lt;/a&gt;</t>
  </si>
  <si>
    <t>&lt;a style='display: block; text-align: center; padding: 0px 0; font-size: 1.4em;' href='https://tresmiles.es/mapa.html?lat=42.635250&amp;lon=0.636972&amp;zoom=17'&gt;&lt;img src='/wp-content/uploads/icono-mapa-topografico-small.png' alt='Mapa' title='Mapa'&gt;&lt;/a&gt;</t>
  </si>
  <si>
    <t>&lt;a style='display: block; text-align: center; padding: 0px 0; font-size: 1.4em;' href='https://tresmiles.es/mapa.html?lat=42.625139&amp;lon=0.646806&amp;zoom=17'&gt;&lt;img src='/wp-content/uploads/icono-mapa-topografico-small.png' alt='Mapa' title='Mapa'&gt;&lt;/a&gt;</t>
  </si>
  <si>
    <t>&lt;a style='display: block; text-align: center; padding: 0px 0; font-size: 1.4em;' href='https://tresmiles.es/mapa.html?lat=42.593944&amp;lon=0.653278&amp;zoom=17'&gt;&lt;img src='/wp-content/uploads/icono-mapa-topografico-small.png' alt='Mapa' title='Mapa'&gt;&lt;/a&gt;</t>
  </si>
  <si>
    <t>&lt;a style='display: block; text-align: center; padding: 0px 0; font-size: 1.4em;' href='https://tresmiles.es/mapa.html?lat=42.655602&amp;lon=0.618662&amp;zoom=17'&gt;&lt;img src='/wp-content/uploads/icono-mapa-topografico-small.png' alt='Mapa' title='Mapa'&gt;&lt;/a&gt;</t>
  </si>
  <si>
    <t>&lt;a style='display: block; text-align: center; padding: 0px 0; font-size: 1.4em;' href='https://tresmiles.es/mapa.html?lat=42.616556&amp;lon=0.677028&amp;zoom=17'&gt;&lt;img src='/wp-content/uploads/icono-mapa-topografico-small.png' alt='Mapa' title='Mapa'&gt;&lt;/a&gt;</t>
  </si>
  <si>
    <t>&lt;a style='display: block; text-align: center; padding: 0px 0; font-size: 1.4em;' href='https://tresmiles.es/mapa.html?lat=42.631250&amp;lon=0.627583&amp;zoom=17'&gt;&lt;img src='/wp-content/uploads/icono-mapa-topografico-small.png' alt='Mapa' title='Mapa'&gt;&lt;/a&gt;</t>
  </si>
  <si>
    <t>&lt;a style='display: block; text-align: center; padding: 0px 0; font-size: 1.4em;' href='https://tresmiles.es/mapa.html?lat=42.624722&amp;lon=0.645611&amp;zoom=17'&gt;&lt;img src='/wp-content/uploads/icono-mapa-topografico-small.png' alt='Mapa' title='Mapa'&gt;&lt;/a&gt;</t>
  </si>
  <si>
    <t>&lt;a style='display: block; text-align: center; padding: 0px 0; font-size: 1.4em;' href='https://tresmiles.es/mapa.html?lat=42.634669&amp;lon=0.635737&amp;zoom=17'&gt;&lt;img src='/wp-content/uploads/icono-mapa-topografico-small.png' alt='Mapa' title='Mapa'&gt;&lt;/a&gt;</t>
  </si>
  <si>
    <t>&lt;a style='display: block; text-align: center; padding: 0px 0; font-size: 1.4em;' href='https://tresmiles.es/mapa.html?lat=42.633438&amp;lon=0.632213&amp;zoom=17'&gt;&lt;img src='/wp-content/uploads/icono-mapa-topografico-small.png' alt='Mapa' title='Mapa'&gt;&lt;/a&gt;</t>
  </si>
  <si>
    <t>&lt;a style='display: block; text-align: center; padding: 0px 0; font-size: 1.4em;' href='https://tresmiles.es/mapa.html?lat=42.616947&amp;lon=0.667645&amp;zoom=17'&gt;&lt;img src='/wp-content/uploads/icono-mapa-topografico-small.png' alt='Mapa' title='Mapa'&gt;&lt;/a&gt;</t>
  </si>
  <si>
    <t>&lt;a style='display: block; text-align: center; padding: 0px 0; font-size: 1.4em;' href='https://tresmiles.es/mapa.html?lat=42.624361&amp;lon=0.644778&amp;zoom=17'&gt;&lt;img src='/wp-content/uploads/icono-mapa-topografico-small.png' alt='Mapa' title='Mapa'&gt;&lt;/a&gt;</t>
  </si>
  <si>
    <t>&lt;a style='display: block; text-align: center; padding: 0px 0; font-size: 1.4em;' href='https://tresmiles.es/mapa.html?lat=42.623694&amp;lon=0.644722&amp;zoom=17'&gt;&lt;img src='/wp-content/uploads/icono-mapa-topografico-small.png' alt='Mapa' title='Mapa'&gt;&lt;/a&gt;</t>
  </si>
  <si>
    <t>&lt;a style='display: block; text-align: center; padding: 0px 0; font-size: 1.4em;' href='https://tresmiles.es/mapa.html?lat=42.633611&amp;lon=0.633250&amp;zoom=17'&gt;&lt;img src='/wp-content/uploads/icono-mapa-topografico-small.png' alt='Mapa' title='Mapa'&gt;&lt;/a&gt;</t>
  </si>
  <si>
    <t>&lt;a style='display: block; text-align: center; padding: 0px 0; font-size: 1.4em;' href='https://tresmiles.es/mapa.html?lat=42.625083&amp;lon=0.673528&amp;zoom=17'&gt;&lt;img src='/wp-content/uploads/icono-mapa-topografico-small.png' alt='Mapa' title='Mapa'&gt;&lt;/a&gt;</t>
  </si>
  <si>
    <t>&lt;a style='display: block; text-align: center; padding: 0px 0; font-size: 1.4em;' href='https://tresmiles.es/mapa.html?lat=42.629472&amp;lon=0.698556&amp;zoom=17'&gt;&lt;img src='/wp-content/uploads/icono-mapa-topografico-small.png' alt='Mapa' title='Mapa'&gt;&lt;/a&gt;</t>
  </si>
  <si>
    <t>&lt;a style='display: block; text-align: center; padding: 0px 0; font-size: 1.4em;' href='https://tresmiles.es/mapa.html?lat=42.838917&amp;lon=-0.290250&amp;zoom=17'&gt;&lt;img src='/wp-content/uploads/icono-mapa-topografico-small.png' alt='Mapa' title='Mapa'&gt;&lt;/a&gt;</t>
  </si>
  <si>
    <t>&lt;a style='display: block; text-align: center; padding: 0px 0; font-size: 1.4em;' href='https://tresmiles.es/mapa.html?lat=42.781417&amp;lon=-0.260500&amp;zoom=17'&gt;&lt;img src='/wp-content/uploads/icono-mapa-topografico-small.png' alt='Mapa' title='Mapa'&gt;&lt;/a&gt;</t>
  </si>
  <si>
    <t>&lt;a style='display: block; text-align: center; padding: 0px 0; font-size: 1.4em;' href='https://tresmiles.es/mapa.html?lat=42.781417&amp;lon=-0.259111&amp;zoom=17'&gt;&lt;img src='/wp-content/uploads/icono-mapa-topografico-small.png' alt='Mapa' title='Mapa'&gt;&lt;/a&gt;</t>
  </si>
  <si>
    <t>&lt;a style='display: block; text-align: center; padding: 0px 0; font-size: 1.4em;' href='https://tresmiles.es/mapa.html?lat=42.783083&amp;lon=-0.263222&amp;zoom=17'&gt;&lt;img src='/wp-content/uploads/icono-mapa-topografico-small.png' alt='Mapa' title='Mapa'&gt;&lt;/a&gt;</t>
  </si>
  <si>
    <t>&lt;a style='display: block; text-align: center; padding: 0px 0; font-size: 1.4em;' href='https://tresmiles.es/mapa.html?lat=42.771667&amp;lon=-0.264139&amp;zoom=17'&gt;&lt;img src='/wp-content/uploads/icono-mapa-topografico-small.png' alt='Mapa' title='Mapa'&gt;&lt;/a&gt;</t>
  </si>
  <si>
    <t>&lt;a style='display: block; text-align: center; padding: 0px 0; font-size: 1.4em;' href='https://tresmiles.es/mapa.html?lat=42.83347&amp;lon=-0.29016&amp;zoom=17'&gt;&lt;img src='/wp-content/uploads/icono-mapa-topografico-small.png' alt='Mapa' title='Mapa'&gt;&lt;/a&gt;</t>
  </si>
  <si>
    <t>&lt;a style='display: block; text-align: center; padding: 0px 0; font-size: 1.4em;' href='https://tresmiles.es/mapa.html?lat=42.832722&amp;lon=-0.290528&amp;zoom=17'&gt;&lt;img src='/wp-content/uploads/icono-mapa-topografico-small.png' alt='Mapa' title='Mapa'&gt;&lt;/a&gt;</t>
  </si>
  <si>
    <t>&lt;a style='display: block; text-align: center; padding: 0px 0; font-size: 1.4em;' href='https://tresmiles.es/mapa.html?lat=42.83216&amp;lon=-0.29288&amp;zoom=17'&gt;&lt;img src='/wp-content/uploads/icono-mapa-topografico-small.png' alt='Mapa' title='Mapa'&gt;&lt;/a&gt;</t>
  </si>
  <si>
    <t>&lt;a style='display: block; text-align: center; padding: 0px 0; font-size: 1.4em;' href='https://tresmiles.es/mapa.html?lat=42.837694&amp;lon=-0.285667&amp;zoom=17'&gt;&lt;img src='/wp-content/uploads/icono-mapa-topografico-small.png' alt='Mapa' title='Mapa'&gt;&lt;/a&gt;</t>
  </si>
  <si>
    <t>&lt;a style='display: block; text-align: center; padding: 0px 0; font-size: 1.4em;' href='https://tresmiles.es/mapa.html?lat=42.766500&amp;lon=-0.267333&amp;zoom=17'&gt;&lt;img src='/wp-content/uploads/icono-mapa-topografico-small.png' alt='Mapa' title='Mapa'&gt;&lt;/a&gt;</t>
  </si>
  <si>
    <t>&lt;a style='display: block; text-align: center; padding: 0px 0; font-size: 1.4em;' href='https://tresmiles.es/mapa.html?lat=42.768278&amp;lon=-0.270639&amp;zoom=17'&gt;&lt;img src='/wp-content/uploads/icono-mapa-topografico-small.png' alt='Mapa' title='Mapa'&gt;&lt;/a&gt;</t>
  </si>
  <si>
    <t>&lt;a style='display: block; text-align: center; padding: 0px 0; font-size: 1.4em;' href='https://tresmiles.es/mapa.html?lat=42.76755&amp;lon=-0.26988&amp;zoom=17'&gt;&lt;img src='/wp-content/uploads/icono-mapa-topografico-small.png' alt='Mapa' title='Mapa'&gt;&lt;/a&gt;</t>
  </si>
  <si>
    <t>&lt;a style='display: block; text-align: center; padding: 0px 0; font-size: 1.4em;' href='https://tresmiles.es/mapa.html?lat=42.834361&amp;lon=-0.289889&amp;zoom=17'&gt;&lt;img src='/wp-content/uploads/icono-mapa-topografico-small.png' alt='Mapa' title='Mapa'&gt;&lt;/a&gt;</t>
  </si>
  <si>
    <t>&lt;a style='display: block; text-align: center; padding: 0px 0; font-size: 1.4em;' href='https://tresmiles.es/mapa.html?lat=42.780917&amp;lon=-0.257444&amp;zoom=17'&gt;&lt;img src='/wp-content/uploads/icono-mapa-topografico-small.png' alt='Mapa' title='Mapa'&gt;&lt;/a&gt;</t>
  </si>
  <si>
    <t>&lt;a style='display: block; text-align: center; padding: 0px 0; font-size: 1.4em;' href='https://tresmiles.es/mapa.html?lat=42.837556&amp;lon=-0.284167&amp;zoom=17'&gt;&lt;img src='/wp-content/uploads/icono-mapa-topografico-small.png' alt='Mapa' title='Mapa'&gt;&lt;/a&gt;</t>
  </si>
  <si>
    <t>&lt;a style='display: block; text-align: center; padding: 0px 0; font-size: 1.4em;' href='https://tresmiles.es/mapa.html?lat=42.771806&amp;lon=-0.262139&amp;zoom=17'&gt;&lt;img src='/wp-content/uploads/icono-mapa-topografico-small.png' alt='Mapa' title='Mapa'&gt;&lt;/a&gt;</t>
  </si>
  <si>
    <t>&lt;a style='display: block; text-align: center; padding: 0px 0; font-size: 1.4em;' href='https://tresmiles.es/mapa.html?lat=42.767528&amp;lon=-0.271278&amp;zoom=17'&gt;&lt;img src='/wp-content/uploads/icono-mapa-topografico-small.png' alt='Mapa' title='Mapa'&gt;&lt;/a&gt;</t>
  </si>
  <si>
    <t>&lt;a style='display: block; text-align: center; padding: 0px 0; font-size: 1.4em;' href='https://tresmiles.es/mapa.html?lat=42.808222&amp;lon=-0.237861&amp;zoom=17'&gt;&lt;img src='/wp-content/uploads/icono-mapa-topografico-small.png' alt='Mapa' title='Mapa'&gt;&lt;/a&gt;</t>
  </si>
  <si>
    <t>&lt;a style='display: block; text-align: center; padding: 0px 0; font-size: 1.4em;' href='https://tresmiles.es/mapa.html?lat=42.780139&amp;lon=-0.255917&amp;zoom=17'&gt;&lt;img src='/wp-content/uploads/icono-mapa-topografico-small.png' alt='Mapa' title='Mapa'&gt;&lt;/a&gt;</t>
  </si>
  <si>
    <t>&lt;a style='display: block; text-align: center; padding: 0px 0; font-size: 1.4em;' href='https://tresmiles.es/mapa.html?lat=42.591380&amp;lon=0.827832&amp;zoom=17'&gt;&lt;img src='/wp-content/uploads/icono-mapa-topografico-small.png' alt='Mapa' title='Mapa'&gt;&lt;/a&gt;</t>
  </si>
  <si>
    <t>&lt;a style='display: block; text-align: center; padding: 0px 0; font-size: 1.4em;' href='https://tresmiles.es/mapa.html?lat=42.593805&amp;lon=0.825992&amp;zoom=17'&gt;&lt;img src='/wp-content/uploads/icono-mapa-topografico-small.png' alt='Mapa' title='Mapa'&gt;&lt;/a&gt;</t>
  </si>
  <si>
    <t>&lt;a style='display: block; text-align: center; padding: 0px 0; font-size: 1.4em;' href='https://tresmiles.es/mapa.html?lat=42.605260&amp;lon=0.826303&amp;zoom=17'&gt;&lt;img src='/wp-content/uploads/icono-mapa-topografico-small.png' alt='Mapa' title='Mapa'&gt;&lt;/a&gt;</t>
  </si>
  <si>
    <t>&lt;a style='display: block; text-align: center; padding: 0px 0; font-size: 1.4em;' href='https://tresmiles.es/mapa.html?lat=42.585760&amp;lon=0.880376&amp;zoom=17'&gt;&lt;img src='/wp-content/uploads/icono-mapa-topografico-small.png' alt='Mapa' title='Mapa'&gt;&lt;/a&gt;</t>
  </si>
  <si>
    <t>&lt;a style='display: block; text-align: center; padding: 0px 0; font-size: 1.4em;' href='https://tresmiles.es/mapa.html?lat=42.592988&amp;lon=0.826550&amp;zoom=17'&gt;&lt;img src='/wp-content/uploads/icono-mapa-topografico-small.png' alt='Mapa' title='Mapa'&gt;&lt;/a&gt;</t>
  </si>
  <si>
    <t>&lt;a style='display: block; text-align: center; padding: 0px 0; font-size: 1.4em;' href='https://tresmiles.es/mapa.html?lat=42.698556&amp;lon=0.394361&amp;zoom=17'&gt;&lt;img src='/wp-content/uploads/icono-mapa-topografico-small.png' alt='Mapa' title='Mapa'&gt;&lt;/a&gt;</t>
  </si>
  <si>
    <t>&lt;a style='display: block; text-align: center; padding: 0px 0; font-size: 1.4em;' href='https://tresmiles.es/mapa.html?lat=42.694389&amp;lon=0.396472&amp;zoom=17'&gt;&lt;img src='/wp-content/uploads/icono-mapa-topografico-small.png' alt='Mapa' title='Mapa'&gt;&lt;/a&gt;</t>
  </si>
  <si>
    <t>&lt;a style='display: block; text-align: center; padding: 0px 0; font-size: 1.4em;' href='https://tresmiles.es/mapa.html?lat=42.699861&amp;lon=0.395250&amp;zoom=17'&gt;&lt;img src='/wp-content/uploads/icono-mapa-topografico-small.png' alt='Mapa' title='Mapa'&gt;&lt;/a&gt;</t>
  </si>
  <si>
    <t>&lt;a style='display: block; text-align: center; padding: 0px 0; font-size: 1.4em;' href='https://tresmiles.es/mapa.html?lat=42.703000&amp;lon=0.395139&amp;zoom=17'&gt;&lt;img src='/wp-content/uploads/icono-mapa-topografico-small.png' alt='Mapa' title='Mapa'&gt;&lt;/a&gt;</t>
  </si>
  <si>
    <t>&lt;a style='display: block; text-align: center; padding: 0px 0; font-size: 1.4em;' href='https://tresmiles.es/mapa.html?lat=42.709944&amp;lon=0.393944&amp;zoom=17'&gt;&lt;img src='/wp-content/uploads/icono-mapa-topografico-small.png' alt='Mapa' title='Mapa'&gt;&lt;/a&gt;</t>
  </si>
  <si>
    <t>&lt;a style='display: block; text-align: center; padding: 0px 0; font-size: 1.4em;' href='https://tresmiles.es/mapa.html?lat=42.707583&amp;lon=0.393417&amp;zoom=17'&gt;&lt;img src='/wp-content/uploads/icono-mapa-topografico-small.png' alt='Mapa' title='Mapa'&gt;&lt;/a&gt;</t>
  </si>
  <si>
    <t>&lt;a style='display: block; text-align: center; padding: 0px 0; font-size: 1.4em;' href='https://tresmiles.es/mapa.html?lat=42.706389&amp;lon=0.393472&amp;zoom=17'&gt;&lt;img src='/wp-content/uploads/icono-mapa-topografico-small.png' alt='Mapa' title='Mapa'&gt;&lt;/a&gt;</t>
  </si>
  <si>
    <t>&lt;a style='display: block; text-align: center; padding: 0px 0; font-size: 1.4em;' href='https://tresmiles.es/mapa.html?lat=42.708694&amp;lon=0.336278&amp;zoom=17'&gt;&lt;img src='/wp-content/uploads/icono-mapa-topografico-small.png' alt='Mapa' title='Mapa'&gt;&lt;/a&gt;</t>
  </si>
  <si>
    <t>&lt;a style='display: block; text-align: center; padding: 0px 0; font-size: 1.4em;' href='https://tresmiles.es/mapa.html?lat=42.710444&amp;lon=0.339444&amp;zoom=17'&gt;&lt;img src='/wp-content/uploads/icono-mapa-topografico-small.png' alt='Mapa' title='Mapa'&gt;&lt;/a&gt;</t>
  </si>
  <si>
    <t>&lt;a style='display: block; text-align: center; padding: 0px 0; font-size: 1.4em;' href='https://tresmiles.es/mapa.html?lat=42.709972&amp;lon=0.338167&amp;zoom=17'&gt;&lt;img src='/wp-content/uploads/icono-mapa-topografico-small.png' alt='Mapa' title='Mapa'&gt;&lt;/a&gt;</t>
  </si>
  <si>
    <t>&lt;a style='display: block; text-align: center; padding: 0px 0; font-size: 1.4em;' href='https://tresmiles.es/mapa.html?lat=42.713222&amp;lon=0.392778&amp;zoom=17'&gt;&lt;img src='/wp-content/uploads/icono-mapa-topografico-small.png' alt='Mapa' title='Mapa'&gt;&lt;/a&gt;</t>
  </si>
  <si>
    <t>&lt;a style='display: block; text-align: center; padding: 0px 0; font-size: 1.4em;' href='https://tresmiles.es/mapa.html?lat=42.734783&amp;lon=0.360001&amp;zoom=17'&gt;&lt;img src='/wp-content/uploads/icono-mapa-topografico-small.png' alt='Mapa' title='Mapa'&gt;&lt;/a&gt;</t>
  </si>
  <si>
    <t>&lt;a style='display: block; text-align: center; padding: 0px 0; font-size: 1.4em;' href='https://tresmiles.es/mapa.html?lat=42.710667&amp;lon=0.384694&amp;zoom=17'&gt;&lt;img src='/wp-content/uploads/icono-mapa-topografico-small.png' alt='Mapa' title='Mapa'&gt;&lt;/a&gt;</t>
  </si>
  <si>
    <t>&lt;a style='display: block; text-align: center; padding: 0px 0; font-size: 1.4em;' href='https://tresmiles.es/mapa.html?lat=42.711083&amp;lon=0.384972&amp;zoom=17'&gt;&lt;img src='/wp-content/uploads/icono-mapa-topografico-small.png' alt='Mapa' title='Mapa'&gt;&lt;/a&gt;</t>
  </si>
  <si>
    <t>&lt;a style='display: block; text-align: center; padding: 0px 0; font-size: 1.4em;' href='https://tresmiles.es/mapa.html?lat=42.714917&amp;lon=0.131833&amp;zoom=17'&gt;&lt;img src='/wp-content/uploads/icono-mapa-topografico-small.png' alt='Mapa' title='Mapa'&gt;&lt;/a&gt;</t>
  </si>
  <si>
    <t>&lt;a style='display: block; text-align: center; padding: 0px 0; font-size: 1.4em;' href='https://tresmiles.es/mapa.html?lat=42.716083&amp;lon=0.134167&amp;zoom=17'&gt;&lt;img src='/wp-content/uploads/icono-mapa-topografico-small.png' alt='Mapa' title='Mapa'&gt;&lt;/a&gt;</t>
  </si>
  <si>
    <t>&lt;a style='display: block; text-align: center; padding: 0px 0; font-size: 1.4em;' href='https://tresmiles.es/mapa.html?lat=42.720722&amp;lon=0.135278&amp;zoom=17'&gt;&lt;img src='/wp-content/uploads/icono-mapa-topografico-small.png' alt='Mapa' title='Mapa'&gt;&lt;/a&gt;</t>
  </si>
  <si>
    <t>&lt;a style='display: block; text-align: center; padding: 0px 0; font-size: 1.4em;' href='https://tresmiles.es/mapa.html?lat=42.722444&amp;lon=0.136722&amp;zoom=17'&gt;&lt;img src='/wp-content/uploads/icono-mapa-topografico-small.png' alt='Mapa' title='Mapa'&gt;&lt;/a&gt;</t>
  </si>
  <si>
    <t>&lt;a style='display: block; text-align: center; padding: 0px 0; font-size: 1.4em;' href='https://tresmiles.es/mapa.html?lat=42.72869&amp;lon=0.13512&amp;zoom=17'&gt;&lt;img src='/wp-content/uploads/icono-mapa-topografico-small.png' alt='Mapa' title='Mapa'&gt;&lt;/a&gt;</t>
  </si>
  <si>
    <t>&lt;a style='display: block; text-align: center; padding: 0px 0; font-size: 1.4em;' href='https://tresmiles.es/mapa.html?lat=42.704000&amp;lon=0.132500&amp;zoom=17'&gt;&lt;img src='/wp-content/uploads/icono-mapa-topografico-small.png' alt='Mapa' title='Mapa'&gt;&lt;/a&gt;</t>
  </si>
  <si>
    <t>&lt;a style='display: block; text-align: center; padding: 0px 0; font-size: 1.4em;' href='https://tresmiles.es/mapa.html?lat=42.675583&amp;lon=0.034389&amp;zoom=17'&gt;&lt;img src='/wp-content/uploads/icono-mapa-topografico-small.png' alt='Mapa' title='Mapa'&gt;&lt;/a&gt;</t>
  </si>
  <si>
    <t>&lt;a style='display: block; text-align: center; padding: 0px 0; font-size: 1.4em;' href='https://tresmiles.es/mapa.html?lat=42.684694&amp;lon=0.023944&amp;zoom=17'&gt;&lt;img src='/wp-content/uploads/icono-mapa-topografico-small.png' alt='Mapa' title='Mapa'&gt;&lt;/a&gt;</t>
  </si>
  <si>
    <t>&lt;a style='display: block; text-align: center; padding: 0px 0; font-size: 1.4em;' href='https://tresmiles.es/mapa.html?lat=42.669556&amp;lon=0.043139&amp;zoom=17'&gt;&lt;img src='/wp-content/uploads/icono-mapa-topografico-small.png' alt='Mapa' title='Mapa'&gt;&lt;/a&gt;</t>
  </si>
  <si>
    <t>&lt;a style='display: block; text-align: center; padding: 0px 0; font-size: 1.4em;' href='https://tresmiles.es/mapa.html?lat=42.692611&amp;lon=0.011528&amp;zoom=17'&gt;&lt;img src='/wp-content/uploads/icono-mapa-topografico-small.png' alt='Mapa' title='Mapa'&gt;&lt;/a&gt;</t>
  </si>
  <si>
    <t>&lt;a style='display: block; text-align: center; padding: 0px 0; font-size: 1.4em;' href='https://tresmiles.es/mapa.html?lat=42.671861&amp;lon=0.041861&amp;zoom=17'&gt;&lt;img src='/wp-content/uploads/icono-mapa-topografico-small.png' alt='Mapa' title='Mapa'&gt;&lt;/a&gt;</t>
  </si>
  <si>
    <t>&lt;a style='display: block; text-align: center; padding: 0px 0; font-size: 1.4em;' href='https://tresmiles.es/mapa.html?lat=42.681028&amp;lon=0.020889&amp;zoom=17'&gt;&lt;img src='/wp-content/uploads/icono-mapa-topografico-small.png' alt='Mapa' title='Mapa'&gt;&lt;/a&gt;</t>
  </si>
  <si>
    <t>&lt;a style='display: block; text-align: center; padding: 0px 0; font-size: 1.4em;' href='https://tresmiles.es/mapa.html?lat=42.673556&amp;lon=0.040861&amp;zoom=17'&gt;&lt;img src='/wp-content/uploads/icono-mapa-topografico-small.png' alt='Mapa' title='Mapa'&gt;&lt;/a&gt;</t>
  </si>
  <si>
    <t>&lt;a style='display: block; text-align: center; padding: 0px 0; font-size: 1.4em;' href='https://tresmiles.es/mapa.html?lat=42.679083&amp;lon=0.031556&amp;zoom=17'&gt;&lt;img src='/wp-content/uploads/icono-mapa-topografico-small.png' alt='Mapa' title='Mapa'&gt;&lt;/a&gt;</t>
  </si>
  <si>
    <t>&lt;a style='display: block; text-align: center; padding: 0px 0; font-size: 1.4em;' href='https://tresmiles.es/mapa.html?lat=42.679917&amp;lon=0.030750&amp;zoom=17'&gt;&lt;img src='/wp-content/uploads/icono-mapa-topografico-small.png' alt='Mapa' title='Mapa'&gt;&lt;/a&gt;</t>
  </si>
  <si>
    <t>&lt;a style='display: block; text-align: center; padding: 0px 0; font-size: 1.4em;' href='https://tresmiles.es/mapa.html?lat=42.689972&amp;lon=0.007833&amp;zoom=17'&gt;&lt;img src='/wp-content/uploads/icono-mapa-topografico-small.png' alt='Mapa' title='Mapa'&gt;&lt;/a&gt;</t>
  </si>
  <si>
    <t>&lt;a style='display: block; text-align: center; padding: 0px 0; font-size: 1.4em;' href='https://tresmiles.es/mapa.html?lat=42.693694&amp;lon=-0.051278&amp;zoom=17'&gt;&lt;img src='/wp-content/uploads/icono-mapa-topografico-small.png' alt='Mapa' title='Mapa'&gt;&lt;/a&gt;</t>
  </si>
  <si>
    <t>&lt;a style='display: block; text-align: center; padding: 0px 0; font-size: 1.4em;' href='https://tresmiles.es/mapa.html?lat=42.688833&amp;lon=0.004722&amp;zoom=17'&gt;&lt;img src='/wp-content/uploads/icono-mapa-topografico-small.png' alt='Mapa' title='Mapa'&gt;&lt;/a&gt;</t>
  </si>
  <si>
    <t>&lt;a style='display: block; text-align: center; padding: 0px 0; font-size: 1.4em;' href='https://tresmiles.es/mapa.html?lat=42.686694&amp;lon=0.002361&amp;zoom=17'&gt;&lt;img src='/wp-content/uploads/icono-mapa-topografico-small.png' alt='Mapa' title='Mapa'&gt;&lt;/a&gt;</t>
  </si>
  <si>
    <t>&lt;a style='display: block; text-align: center; padding: 0px 0; font-size: 1.4em;' href='https://tresmiles.es/mapa.html?lat=42.685444&amp;lon=0.018917&amp;zoom=17'&gt;&lt;img src='/wp-content/uploads/icono-mapa-topografico-small.png' alt='Mapa' title='Mapa'&gt;&lt;/a&gt;</t>
  </si>
  <si>
    <t>&lt;a style='display: block; text-align: center; padding: 0px 0; font-size: 1.4em;' href='https://tresmiles.es/mapa.html?lat=42.677194&amp;lon=0.043083&amp;zoom=17'&gt;&lt;img src='/wp-content/uploads/icono-mapa-topografico-small.png' alt='Mapa' title='Mapa'&gt;&lt;/a&gt;</t>
  </si>
  <si>
    <t>&lt;a style='display: block; text-align: center; padding: 0px 0; font-size: 1.4em;' href='https://tresmiles.es/mapa.html?lat=42.685306&amp;lon=0.000333&amp;zoom=17'&gt;&lt;img src='/wp-content/uploads/icono-mapa-topografico-small.png' alt='Mapa' title='Mapa'&gt;&lt;/a&gt;</t>
  </si>
  <si>
    <t>&lt;a style='display: block; text-align: center; padding: 0px 0; font-size: 1.4em;' href='https://tresmiles.es/mapa.html?lat=42.702500&amp;lon=0.023917&amp;zoom=17'&gt;&lt;img src='/wp-content/uploads/icono-mapa-topografico-small.png' alt='Mapa' title='Mapa'&gt;&lt;/a&gt;</t>
  </si>
  <si>
    <t>&lt;a style='display: block; text-align: center; padding: 0px 0; font-size: 1.4em;' href='https://tresmiles.es/mapa.html?lat=42.673250&amp;lon=0.047306&amp;zoom=17'&gt;&lt;img src='/wp-content/uploads/icono-mapa-topografico-small.png' alt='Mapa' title='Mapa'&gt;&lt;/a&gt;</t>
  </si>
  <si>
    <t>&lt;a style='display: block; text-align: center; padding: 0px 0; font-size: 1.4em;' href='https://tresmiles.es/mapa.html?lat=42.692889&amp;lon=-0.065222&amp;zoom=17'&gt;&lt;img src='/wp-content/uploads/icono-mapa-topografico-small.png' alt='Mapa' title='Mapa'&gt;&lt;/a&gt;</t>
  </si>
  <si>
    <t>&lt;a style='display: block; text-align: center; padding: 0px 0; font-size: 1.4em;' href='https://tresmiles.es/mapa.html?lat=42.694556&amp;lon=-0.062139&amp;zoom=17'&gt;&lt;img src='/wp-content/uploads/icono-mapa-topografico-small.png' alt='Mapa' title='Mapa'&gt;&lt;/a&gt;</t>
  </si>
  <si>
    <t>&lt;a style='display: block; text-align: center; padding: 0px 0; font-size: 1.4em;' href='https://tresmiles.es/mapa.html?lat=42.669639&amp;lon=0.052111&amp;zoom=17'&gt;&lt;img src='/wp-content/uploads/icono-mapa-topografico-small.png' alt='Mapa' title='Mapa'&gt;&lt;/a&gt;</t>
  </si>
  <si>
    <t>&lt;a style='display: block; text-align: center; padding: 0px 0; font-size: 1.4em;' href='https://tresmiles.es/mapa.html?lat=42.662111&amp;lon=0.053667&amp;zoom=17'&gt;&lt;img src='/wp-content/uploads/icono-mapa-topografico-small.png' alt='Mapa' title='Mapa'&gt;&lt;/a&gt;</t>
  </si>
  <si>
    <t>&lt;a style='display: block; text-align: center; padding: 0px 0; font-size: 1.4em;' href='https://tresmiles.es/mapa.html?lat=42.669750&amp;lon=0.029889&amp;zoom=17'&gt;&lt;img src='/wp-content/uploads/icono-mapa-topografico-small.png' alt='Mapa' title='Mapa'&gt;&lt;/a&gt;</t>
  </si>
  <si>
    <t>&lt;a style='display: block; text-align: center; padding: 0px 0; font-size: 1.4em;' href='https://tresmiles.es/mapa.html?lat=42.693861&amp;lon=-0.063056&amp;zoom=17'&gt;&lt;img src='/wp-content/uploads/icono-mapa-topografico-small.png' alt='Mapa' title='Mapa'&gt;&lt;/a&gt;</t>
  </si>
  <si>
    <t>&lt;a style='display: block; text-align: center; padding: 0px 0; font-size: 1.4em;' href='https://tresmiles.es/mapa.html?lat=42.701778&amp;lon=0.015583&amp;zoom=17'&gt;&lt;img src='/wp-content/uploads/icono-mapa-topografico-small.png' alt='Mapa' title='Mapa'&gt;&lt;/a&gt;</t>
  </si>
  <si>
    <t>&lt;a style='display: block; text-align: center; padding: 0px 0; font-size: 1.4em;' href='https://tresmiles.es/mapa.html?lat=42.685750&amp;lon=-0.017083&amp;zoom=17'&gt;&lt;img src='/wp-content/uploads/icono-mapa-topografico-small.png' alt='Mapa' title='Mapa'&gt;&lt;/a&gt;</t>
  </si>
  <si>
    <t>&lt;a style='display: block; text-align: center; padding: 0px 0; font-size: 1.4em;' href='https://tresmiles.es/mapa.html?lat=42.687694&amp;lon=-0.026778&amp;zoom=17'&gt;&lt;img src='/wp-content/uploads/icono-mapa-topografico-small.png' alt='Mapa' title='Mapa'&gt;&lt;/a&gt;</t>
  </si>
  <si>
    <t>&lt;a style='display: block; text-align: center; padding: 0px 0; font-size: 1.4em;' href='https://tresmiles.es/mapa.html?lat=42.691917&amp;lon=0.518806&amp;zoom=17'&gt;&lt;img src='/wp-content/uploads/icono-mapa-topografico-small.png' alt='Mapa' title='Mapa'&gt;&lt;/a&gt;</t>
  </si>
  <si>
    <t>&lt;a style='display: block; text-align: center; padding: 0px 0; font-size: 1.4em;' href='https://tresmiles.es/mapa.html?lat=42.691278&amp;lon=0.515167&amp;zoom=17'&gt;&lt;img src='/wp-content/uploads/icono-mapa-topografico-small.png' alt='Mapa' title='Mapa'&gt;&lt;/a&gt;</t>
  </si>
  <si>
    <t>&lt;a style='display: block; text-align: center; padding: 0px 0; font-size: 1.4em;' href='https://tresmiles.es/mapa.html?lat=42.690278&amp;lon=0.524833&amp;zoom=17'&gt;&lt;img src='/wp-content/uploads/icono-mapa-topografico-small.png' alt='Mapa' title='Mapa'&gt;&lt;/a&gt;</t>
  </si>
  <si>
    <t>&lt;a style='display: block; text-align: center; padding: 0px 0; font-size: 1.4em;' href='https://tresmiles.es/mapa.html?lat=42.698833&amp;lon=0.522833&amp;zoom=17'&gt;&lt;img src='/wp-content/uploads/icono-mapa-topografico-small.png' alt='Mapa' title='Mapa'&gt;&lt;/a&gt;</t>
  </si>
  <si>
    <t>&lt;a style='display: block; text-align: center; padding: 0px 0; font-size: 1.4em;' href='https://tresmiles.es/mapa.html?lat=42.699972&amp;lon=0.477389&amp;zoom=17'&gt;&lt;img src='/wp-content/uploads/icono-mapa-topografico-small.png' alt='Mapa' title='Mapa'&gt;&lt;/a&gt;</t>
  </si>
  <si>
    <t>&lt;a style='display: block; text-align: center; padding: 0px 0; font-size: 1.4em;' href='https://tresmiles.es/mapa.html?lat=42.697639&amp;lon=0.520889&amp;zoom=17'&gt;&lt;img src='/wp-content/uploads/icono-mapa-topografico-small.png' alt='Mapa' title='Mapa'&gt;&lt;/a&gt;</t>
  </si>
  <si>
    <t>&lt;a style='display: block; text-align: center; padding: 0px 0; font-size: 1.4em;' href='https://tresmiles.es/mapa.html?lat=42.700025&amp;lon=0.476414&amp;zoom=17'&gt;&lt;img src='/wp-content/uploads/icono-mapa-topografico-small.png' alt='Mapa' title='Mapa'&gt;&lt;/a&gt;</t>
  </si>
  <si>
    <t>&lt;a style='display: block; text-align: center; padding: 0px 0; font-size: 1.4em;' href='https://tresmiles.es/mapa.html?lat=42.701361&amp;lon=0.545500&amp;zoom=17'&gt;&lt;img src='/wp-content/uploads/icono-mapa-topografico-small.png' alt='Mapa' title='Mapa'&gt;&lt;/a&gt;</t>
  </si>
  <si>
    <t>&lt;a style='display: block; text-align: center; padding: 0px 0; font-size: 1.4em;' href='https://tresmiles.es/mapa.html?lat=42.692361&amp;lon=0.496222&amp;zoom=17'&gt;&lt;img src='/wp-content/uploads/icono-mapa-topografico-small.png' alt='Mapa' title='Mapa'&gt;&lt;/a&gt;</t>
  </si>
  <si>
    <t>&lt;a style='display: block; text-align: center; padding: 0px 0; font-size: 1.4em;' href='https://tresmiles.es/mapa.html?lat=42.707357&amp;lon=0.516695&amp;zoom=17'&gt;&lt;img src='/wp-content/uploads/icono-mapa-topografico-small.png' alt='Mapa' title='Mapa'&gt;&lt;/a&gt;</t>
  </si>
  <si>
    <t>&lt;a style='display: block; text-align: center; padding: 0px 0; font-size: 1.4em;' href='https://tresmiles.es/mapa.html?lat=42.702639&amp;lon=0.529722&amp;zoom=17'&gt;&lt;img src='/wp-content/uploads/icono-mapa-topografico-small.png' alt='Mapa' title='Mapa'&gt;&lt;/a&gt;</t>
  </si>
  <si>
    <t>&lt;a style='display: block; text-align: center; padding: 0px 0; font-size: 1.4em;' href='https://tresmiles.es/mapa.html?lat=42.700556&amp;lon=0.474278&amp;zoom=17'&gt;&lt;img src='/wp-content/uploads/icono-mapa-topografico-small.png' alt='Mapa' title='Mapa'&gt;&lt;/a&gt;</t>
  </si>
  <si>
    <t>&lt;a style='display: block; text-align: center; padding: 0px 0; font-size: 1.4em;' href='https://tresmiles.es/mapa.html?lat=42.692972&amp;lon=0.493000&amp;zoom=17'&gt;&lt;img src='/wp-content/uploads/icono-mapa-topografico-small.png' alt='Mapa' title='Mapa'&gt;&lt;/a&gt;</t>
  </si>
  <si>
    <t>&lt;a style='display: block; text-align: center; padding: 0px 0; font-size: 1.4em;' href='https://tresmiles.es/mapa.html?lat=42.702611&amp;lon=0.526639&amp;zoom=17'&gt;&lt;img src='/wp-content/uploads/icono-mapa-topografico-small.png' alt='Mapa' title='Mapa'&gt;&lt;/a&gt;</t>
  </si>
  <si>
    <t>&lt;a style='display: block; text-align: center; padding: 0px 0; font-size: 1.4em;' href='https://tresmiles.es/mapa.html?lat=42.695222&amp;lon=0.491528&amp;zoom=17'&gt;&lt;img src='/wp-content/uploads/icono-mapa-topografico-small.png' alt='Mapa' title='Mapa'&gt;&lt;/a&gt;</t>
  </si>
  <si>
    <t>&lt;a style='display: block; text-align: center; padding: 0px 0; font-size: 1.4em;' href='https://tresmiles.es/mapa.html?lat=42.694472&amp;lon=0.492083&amp;zoom=17'&gt;&lt;img src='/wp-content/uploads/icono-mapa-topografico-small.png' alt='Mapa' title='Mapa'&gt;&lt;/a&gt;</t>
  </si>
  <si>
    <t>&lt;a style='display: block; text-align: center; padding: 0px 0; font-size: 1.4em;' href='https://tresmiles.es/mapa.html?lat=42.695389&amp;lon=0.521194&amp;zoom=17'&gt;&lt;img src='/wp-content/uploads/icono-mapa-topografico-small.png' alt='Mapa' title='Mapa'&gt;&lt;/a&gt;</t>
  </si>
  <si>
    <t>&lt;a style='display: block; text-align: center; padding: 0px 0; font-size: 1.4em;' href='https://tresmiles.es/mapa.html?lat=42.706202&amp;lon=0.518788&amp;zoom=17'&gt;&lt;img src='/wp-content/uploads/icono-mapa-topografico-small.png' alt='Mapa' title='Mapa'&gt;&lt;/a&gt;</t>
  </si>
  <si>
    <t>&lt;a style='display: block; text-align: center; padding: 0px 0; font-size: 1.4em;' href='https://tresmiles.es/mapa.html?lat=42.710121&amp;lon=0.484820&amp;zoom=17'&gt;&lt;img src='/wp-content/uploads/icono-mapa-topografico-small.png' alt='Mapa' title='Mapa'&gt;&lt;/a&gt;</t>
  </si>
  <si>
    <t>&lt;a style='display: block; text-align: center; padding: 0px 0; font-size: 1.4em;' href='https://tresmiles.es/mapa.html?lat=42.699639&amp;lon=0.481139&amp;zoom=17'&gt;&lt;img src='/wp-content/uploads/icono-mapa-topografico-small.png' alt='Mapa' title='Mapa'&gt;&lt;/a&gt;</t>
  </si>
  <si>
    <t>&lt;a style='display: block; text-align: center; padding: 0px 0; font-size: 1.4em;' href='https://tresmiles.es/mapa.html?lat=42.713384&amp;lon=0.515097&amp;zoom=17'&gt;&lt;img src='/wp-content/uploads/icono-mapa-topografico-small.png' alt='Mapa' title='Mapa'&gt;&lt;/a&gt;</t>
  </si>
  <si>
    <t>&lt;a style='display: block; text-align: center; padding: 0px 0; font-size: 1.4em;' href='https://tresmiles.es/mapa.html?lat=42.705820&amp;lon=0.519206&amp;zoom=17'&gt;&lt;img src='/wp-content/uploads/icono-mapa-topografico-small.png' alt='Mapa' title='Mapa'&gt;&lt;/a&gt;</t>
  </si>
  <si>
    <t>&lt;a style='display: block; text-align: center; padding: 0px 0; font-size: 1.4em;' href='https://tresmiles.es/mapa.html?lat=42.703013&amp;lon=0.525289&amp;zoom=17'&gt;&lt;img src='/wp-content/uploads/icono-mapa-topografico-small.png' alt='Mapa' title='Mapa'&gt;&lt;/a&gt;</t>
  </si>
  <si>
    <t>&lt;a style='display: block; text-align: center; padding: 0px 0; font-size: 1.4em;' href='https://tresmiles.es/mapa.html?lat=42.692667&amp;lon=0.507528&amp;zoom=17'&gt;&lt;img src='/wp-content/uploads/icono-mapa-topografico-small.png' alt='Mapa' title='Mapa'&gt;&lt;/a&gt;</t>
  </si>
  <si>
    <t>&lt;a style='display: block; text-align: center; padding: 0px 0; font-size: 1.4em;' href='https://tresmiles.es/mapa.html?lat=42.702347&amp;lon=0.471543&amp;zoom=17'&gt;&lt;img src='/wp-content/uploads/icono-mapa-topografico-small.png' alt='Mapa' title='Mapa'&gt;&lt;/a&gt;</t>
  </si>
  <si>
    <t>&lt;a style='display: block; text-align: center; padding: 0px 0; font-size: 1.4em;' href='https://tresmiles.es/mapa.html?lat=42.7002331&amp;lon=0.5396271&amp;zoom=17'&gt;&lt;img src='/wp-content/uploads/icono-mapa-topografico-small.png' alt='Mapa' title='Mapa'&gt;&lt;/a&gt;</t>
  </si>
  <si>
    <t>&lt;a style='display: block; text-align: center; padding: 0px 0; font-size: 1.4em;' href='https://tresmiles.es/mapa.html?lat=42.699806&amp;lon=0.535722&amp;zoom=17'&gt;&lt;img src='/wp-content/uploads/icono-mapa-topografico-small.png' alt='Mapa' title='Mapa'&gt;&lt;/a&gt;</t>
  </si>
  <si>
    <t>&lt;a style='display: block; text-align: center; padding: 0px 0; font-size: 1.4em;' href='https://tresmiles.es/mapa.html?lat=42.705473&amp;lon=0.519834&amp;zoom=17'&gt;&lt;img src='/wp-content/uploads/icono-mapa-topografico-small.png' alt='Mapa' title='Mapa'&gt;&lt;/a&gt;</t>
  </si>
  <si>
    <t>&lt;a style='display: block; text-align: center; padding: 0px 0; font-size: 1.4em;' href='https://tresmiles.es/mapa.html?lat=42.700278&amp;lon=0.536750&amp;zoom=17'&gt;&lt;img src='/wp-content/uploads/icono-mapa-topografico-small.png' alt='Mapa' title='Mapa'&gt;&lt;/a&gt;</t>
  </si>
  <si>
    <t>&lt;a style='display: block; text-align: center; padding: 0px 0; font-size: 1.4em;' href='https://tresmiles.es/mapa.html?lat=42.705304&amp;lon=0.483023&amp;zoom=17'&gt;&lt;img src='/wp-content/uploads/icono-mapa-topografico-small.png' alt='Mapa' title='Mapa'&gt;&lt;/a&gt;</t>
  </si>
  <si>
    <t>&lt;a style='display: block; text-align: center; padding: 0px 0; font-size: 1.4em;' href='https://tresmiles.es/mapa.html?lat=42.705008&amp;lon=0.520300&amp;zoom=17'&gt;&lt;img src='/wp-content/uploads/icono-mapa-topografico-small.png' alt='Mapa' title='Mapa'&gt;&lt;/a&gt;</t>
  </si>
  <si>
    <t>&lt;a style='display: block; text-align: center; padding: 0px 0; font-size: 1.4em;' href='https://tresmiles.es/mapa.html?lat=42.694806&amp;lon=0.467500&amp;zoom=17'&gt;&lt;img src='/wp-content/uploads/icono-mapa-topografico-small.png' alt='Mapa' title='Mapa'&gt;&lt;/a&gt;</t>
  </si>
  <si>
    <t>&lt;a style='display: block; text-align: center; padding: 0px 0; font-size: 1.4em;' href='https://tresmiles.es/mapa.html?lat=42.696444&amp;lon=0.468639&amp;zoom=17'&gt;&lt;img src='/wp-content/uploads/icono-mapa-topografico-small.png' alt='Mapa' title='Mapa'&gt;&lt;/a&gt;</t>
  </si>
  <si>
    <t>&lt;a style='display: block; text-align: center; padding: 0px 0; font-size: 1.4em;' href='https://tresmiles.es/mapa.html?lat=42.701944&amp;lon=0.531778&amp;zoom=17'&gt;&lt;img src='/wp-content/uploads/icono-mapa-topografico-small.png' alt='Mapa' title='Mapa'&gt;&lt;/a&gt;</t>
  </si>
  <si>
    <t>&lt;a style='display: block; text-align: center; padding: 0px 0; font-size: 1.4em;' href='https://tresmiles.es/mapa.html?lat=42.693389&amp;lon=0.470250&amp;zoom=17'&gt;&lt;img src='/wp-content/uploads/icono-mapa-topografico-small.png' alt='Mapa' title='Mapa'&gt;&lt;/a&gt;</t>
  </si>
  <si>
    <t>&lt;a style='display: block; text-align: center; padding: 0px 0; font-size: 1.4em;' href='https://tresmiles.es/mapa.html?lat=42.703919&amp;lon=0.523430&amp;zoom=17'&gt;&lt;img src='/wp-content/uploads/icono-mapa-topografico-small.png' alt='Mapa' title='Mapa'&gt;&lt;/a&gt;</t>
  </si>
  <si>
    <t>&lt;a style='display: block; text-align: center; padding: 0px 0; font-size: 1.4em;' href='https://tresmiles.es/mapa.html?lat=42.713869&amp;lon=0.479375&amp;zoom=17'&gt;&lt;img src='/wp-content/uploads/icono-mapa-topografico-small.png' alt='Mapa' title='Mapa'&gt;&lt;/a&gt;</t>
  </si>
  <si>
    <t>&lt;a style='display: block; text-align: center; padding: 0px 0; font-size: 1.4em;' href='https://tresmiles.es/mapa.html?lat=42.712675&amp;lon=0.480013&amp;zoom=17'&gt;&lt;img src='/wp-content/uploads/icono-mapa-topografico-small.png' alt='Mapa' title='Mapa'&gt;&lt;/a&gt;</t>
  </si>
  <si>
    <t>&lt;a style='display: block; text-align: center; padding: 0px 0; font-size: 1.4em;' href='https://tresmiles.es/mapa.html?lat=42.713116&amp;lon=0.479740&amp;zoom=17'&gt;&lt;img src='/wp-content/uploads/icono-mapa-topografico-small.png' alt='Mapa' title='Mapa'&gt;&lt;/a&gt;</t>
  </si>
  <si>
    <t>&lt;a style='display: block; text-align: center; padding: 0px 0; font-size: 1.4em;' href='https://tresmiles.es/mapa.html?lat=42.699389&amp;lon=0.557528&amp;zoom=17'&gt;&lt;img src='/wp-content/uploads/icono-mapa-topografico-small.png' alt='Mapa' title='Mapa'&gt;&lt;/a&gt;</t>
  </si>
  <si>
    <t>&lt;a style='display: block; text-align: center; padding: 0px 0; font-size: 1.4em;' href='https://tresmiles.es/mapa.html?lat=42.702213&amp;lon=0.467885&amp;zoom=17'&gt;&lt;img src='/wp-content/uploads/icono-mapa-topografico-small.png' alt='Mapa' title='Mapa'&gt;&lt;/a&gt;</t>
  </si>
  <si>
    <t>&lt;a style='display: block; text-align: center; padding: 0px 0; font-size: 1.4em;' href='https://tresmiles.es/mapa.html?lat=42.69335&amp;lon=0.47119&amp;zoom=17'&gt;&lt;img src='/wp-content/uploads/icono-mapa-topografico-small.png' alt='Mapa' title='Mapa'&gt;&lt;/a&gt;</t>
  </si>
  <si>
    <t>&lt;a style='display: block; text-align: center; padding: 0px 0; font-size: 1.4em;' href='https://tresmiles.es/mapa.html?lat=42.800827&amp;lon=0.100127&amp;zoom=17'&gt;&lt;img src='/wp-content/uploads/icono-mapa-topografico-small.png' alt='Mapa' title='Mapa'&gt;&lt;/a&gt;</t>
  </si>
  <si>
    <t>&lt;a style='display: block; text-align: center; padding: 0px 0; font-size: 1.4em;' href='https://tresmiles.es/mapa.html?lat=42.792031&amp;lon=0.119707&amp;zoom=17'&gt;&lt;img src='/wp-content/uploads/icono-mapa-topografico-small.png' alt='Mapa' title='Mapa'&gt;&lt;/a&gt;</t>
  </si>
  <si>
    <t>&lt;a style='display: block; text-align: center; padding: 0px 0; font-size: 1.4em;' href='https://tresmiles.es/mapa.html?lat=42.797770&amp;lon=0.104241&amp;zoom=17'&gt;&lt;img src='/wp-content/uploads/icono-mapa-topografico-small.png' alt='Mapa' title='Mapa'&gt;&lt;/a&gt;</t>
  </si>
  <si>
    <t>&lt;a style='display: block; text-align: center; padding: 0px 0; font-size: 1.4em;' href='https://tresmiles.es/mapa.html?lat=42.788858&amp;lon=0.117127&amp;zoom=17'&gt;&lt;img src='/wp-content/uploads/icono-mapa-topografico-small.png' alt='Mapa' title='Mapa'&gt;&lt;/a&gt;</t>
  </si>
  <si>
    <t>&lt;a style='display: block; text-align: center; padding: 0px 0; font-size: 1.4em;' href='https://tresmiles.es/mapa.html?lat=42.798865&amp;lon=0.102117&amp;zoom=17'&gt;&lt;img src='/wp-content/uploads/icono-mapa-topografico-small.png' alt='Mapa' title='Mapa'&gt;&lt;/a&gt;</t>
  </si>
  <si>
    <t>&lt;a style='display: block; text-align: center; padding: 0px 0; font-size: 1.4em;' href='https://tresmiles.es/mapa.html?lat=42.835365&amp;lon=0.115120&amp;zoom=17'&gt;&lt;img src='/wp-content/uploads/icono-mapa-topografico-small.png' alt='Mapa' title='Mapa'&gt;&lt;/a&gt;</t>
  </si>
  <si>
    <t>&lt;a style='display: block; text-align: center; padding: 0px 0; font-size: 1.4em;' href='https://tresmiles.es/mapa.html?lat=42.794106&amp;lon=0.105845&amp;zoom=17'&gt;&lt;img src='/wp-content/uploads/icono-mapa-topografico-small.png' alt='Mapa' title='Mapa'&gt;&lt;/a&gt;</t>
  </si>
  <si>
    <t>&lt;a style='display: block; text-align: center; padding: 0px 0; font-size: 1.4em;' href='https://tresmiles.es/mapa.html?lat=42.802745&amp;lon=0.102922&amp;zoom=17'&gt;&lt;img src='/wp-content/uploads/icono-mapa-topografico-small.png' alt='Mapa' title='Mapa'&gt;&lt;/a&gt;</t>
  </si>
  <si>
    <t>&lt;a style='display: block; text-align: center; padding: 0px 0; font-size: 1.4em;' href='https://tresmiles.es/mapa.html?lat=42.831160&amp;lon=0.112932&amp;zoom=17'&gt;&lt;img src='/wp-content/uploads/icono-mapa-topografico-small.png' alt='Mapa' title='Mapa'&gt;&lt;/a&gt;</t>
  </si>
  <si>
    <t>&lt;a style='display: block; text-align: center; padding: 0px 0; font-size: 1.4em;' href='https://tresmiles.es/mapa.html?lat=42.829913&amp;lon=0.109906&amp;zoom=17'&gt;&lt;img src='/wp-content/uploads/icono-mapa-topografico-small.png' alt='Mapa' title='Mapa'&gt;&lt;/a&gt;</t>
  </si>
  <si>
    <t>&lt;a style='display: block; text-align: center; padding: 0px 0; font-size: 1.4em;' href='https://tresmiles.es/mapa.html?lat=42.827772&amp;lon=0.107750&amp;zoom=17'&gt;&lt;img src='/wp-content/uploads/icono-mapa-topografico-small.png' alt='Mapa' title='Mapa'&gt;&lt;/a&gt;</t>
  </si>
  <si>
    <t>&lt;a style='display: block; text-align: center; padding: 0px 0; font-size: 1.4em;' href='https://tresmiles.es/mapa.html?lat=42.801006&amp;lon=0.091522&amp;zoom=17'&gt;&lt;img src='/wp-content/uploads/icono-mapa-topografico-small.png' alt='Mapa' title='Mapa'&gt;&lt;/a&gt;</t>
  </si>
  <si>
    <t>&lt;a style='display: block; text-align: center; padding: 0px 0; font-size: 1.4em;' href='https://tresmiles.es/mapa.html?lat=42.803158&amp;lon=0.088021&amp;zoom=17'&gt;&lt;img src='/wp-content/uploads/icono-mapa-topografico-small.png' alt='Mapa' title='Mapa'&gt;&lt;/a&gt;</t>
  </si>
  <si>
    <t>&lt;a style='display: block; text-align: center; padding: 0px 0; font-size: 1.4em;' href='https://tresmiles.es/mapa.html?lat=42.800699&amp;lon=0.094403&amp;zoom=17'&gt;&lt;img src='/wp-content/uploads/icono-mapa-topografico-small.png' alt='Mapa' title='Mapa'&gt;&lt;/a&gt;</t>
  </si>
  <si>
    <t>&lt;a style='display: block; text-align: center; padding: 0px 0; font-size: 1.4em;' href='https://tresmiles.es/mapa.html?lat=42.804430&amp;lon=0.089618&amp;zoom=17'&gt;&lt;img src='/wp-content/uploads/icono-mapa-topografico-small.png' alt='Mapa' title='Mapa'&gt;&lt;/a&gt;</t>
  </si>
  <si>
    <t>&lt;a style='display: block; text-align: center; padding: 0px 0; font-size: 1.4em;' href='https://tresmiles.es/mapa.html?lat=42.804820&amp;lon=0.103683&amp;zoom=17'&gt;&lt;img src='/wp-content/uploads/icono-mapa-topografico-small.png' alt='Mapa' title='Mapa'&gt;&lt;/a&gt;</t>
  </si>
  <si>
    <t>&lt;a style='display: block; text-align: center; padding: 0px 0; font-size: 1.4em;' href='https://tresmiles.es/mapa.html?lat=42.834818&amp;lon=0.120163&amp;zoom=17'&gt;&lt;img src='/wp-content/uploads/icono-mapa-topografico-small.png' alt='Mapa' title='Mapa'&gt;&lt;/a&gt;</t>
  </si>
  <si>
    <t>&lt;a style='display: block; text-align: center; padding: 0px 0; font-size: 1.4em;' href='https://tresmiles.es/mapa.html?lat=42.827556&amp;lon=0.107605&amp;zoom=17'&gt;&lt;img src='/wp-content/uploads/icono-mapa-topografico-small.png' alt='Mapa' title='Mapa'&gt;&lt;/a&gt;</t>
  </si>
  <si>
    <t>&lt;a style='display: block; text-align: center; padding: 0px 0; font-size: 1.4em;' href='https://tresmiles.es/mapa.html?lat=42.797160&amp;lon=0.130299&amp;zoom=17'&gt;&lt;img src='/wp-content/uploads/icono-mapa-topografico-small.png' alt='Mapa' title='Mapa'&gt;&lt;/a&gt;</t>
  </si>
  <si>
    <t>&lt;a style='display: block; text-align: center; padding: 0px 0; font-size: 1.4em;' href='https://tresmiles.es/mapa.html?lat=42.666951&amp;lon=1.397898&amp;zoom=17'&gt;&lt;img src='/wp-content/uploads/icono-mapa-topografico-small.png' alt='Mapa' title='Mapa'&gt;&lt;/a&gt;</t>
  </si>
  <si>
    <t>&lt;a style='display: block; text-align: center; padding: 0px 0; font-size: 1.4em;' href='https://tresmiles.es/mapa.html?lat=42.668048&amp;lon=1.396857&amp;zoom=17'&gt;&lt;img src='/wp-content/uploads/icono-mapa-topografico-small.png' alt='Mapa' title='Mapa'&gt;&lt;/a&gt;</t>
  </si>
  <si>
    <t>&lt;a style='display: block; text-align: center; padding: 0px 0; font-size: 1.4em;' href='https://tresmiles.es/mapa.html?lat=42.665468&amp;lon=1.399877&amp;zoom=17'&gt;&lt;img src='/wp-content/uploads/icono-mapa-topografico-small.png' alt='Mapa' title='Mapa'&gt;&lt;/a&gt;</t>
  </si>
  <si>
    <t>&lt;a style='display: block; text-align: center; padding: 0px 0; font-size: 1.4em;' href='https://tresmiles.es/mapa.html?lat=42.671886&amp;lon=1.405987&amp;zoom=17'&gt;&lt;img src='/wp-content/uploads/icono-mapa-topografico-small.png' alt='Mapa' title='Mapa'&gt;&lt;/a&gt;</t>
  </si>
  <si>
    <t>&lt;a style='display: block; text-align: center; padding: 0px 0; font-size: 1.4em;' href='https://tresmiles.es/mapa.html?lat=42.668714&amp;lon=1.387458&amp;zoom=17'&gt;&lt;img src='/wp-content/uploads/icono-mapa-topografico-small.png' alt='Mapa' title='Mapa'&gt;&lt;/a&gt;</t>
  </si>
  <si>
    <t>&lt;a style='display: block; text-align: center; padding: 0px 0; font-size: 1.4em;' href='https://tresmiles.es/mapa.html?lat=42.669787&amp;lon=1.387528&amp;zoom=17'&gt;&lt;img src='/wp-content/uploads/icono-mapa-topografico-small.png' alt='Mapa' title='Mapa'&gt;&lt;/a&gt;</t>
  </si>
  <si>
    <t>&lt;a style='display: block; text-align: center; padding: 0px 0; font-size: 1.4em;' href='https://tresmiles.es/mapa.html?lat=42.668746&amp;lon=1.401524&amp;zoom=17'&gt;&lt;img src='/wp-content/uploads/icono-mapa-topografico-small.png' alt='Mapa' title='Mapa'&gt;&lt;/a&gt;</t>
  </si>
  <si>
    <t>&lt;a style='display: block; text-align: center; padding: 0px 0; font-size: 1.4em;' href='https://tresmiles.es/mapa.html?lat=42.662585&amp;lon=1.401701&amp;zoom=17'&gt;&lt;img src='/wp-content/uploads/icono-mapa-topografico-small.png' alt='Mapa' title='Mapa'&gt;&lt;/a&gt;</t>
  </si>
  <si>
    <t>&lt;a style='display: block; text-align: center; padding: 0px 0; font-size: 1.4em;' href='https://tresmiles.es/mapa.html?lat=42.654611&amp;lon=0.435250&amp;zoom=17'&gt;&lt;img src='/wp-content/uploads/icono-mapa-topografico-small.png' alt='Mapa' title='Mapa'&gt;&lt;/a&gt;</t>
  </si>
  <si>
    <t>&lt;a style='display: block; text-align: center; padding: 0px 0; font-size: 1.4em;' href='https://tresmiles.es/mapa.html?lat=42.649750&amp;lon=0.426611&amp;zoom=17'&gt;&lt;img src='/wp-content/uploads/icono-mapa-topografico-small.png' alt='Mapa' title='Mapa'&gt;&lt;/a&gt;</t>
  </si>
  <si>
    <t>&lt;a style='display: block; text-align: center; padding: 0px 0; font-size: 1.4em;' href='https://tresmiles.es/mapa.html?lat=42.649472&amp;lon=0.425444&amp;zoom=17'&gt;&lt;img src='/wp-content/uploads/icono-mapa-topografico-small.png' alt='Mapa' title='Mapa'&gt;&lt;/a&gt;</t>
  </si>
  <si>
    <t>&lt;a style='display: block; text-align: center; padding: 0px 0; font-size: 1.4em;' href='https://tresmiles.es/mapa.html?lat=42.652528&amp;lon=0.430639&amp;zoom=17'&gt;&lt;img src='/wp-content/uploads/icono-mapa-topografico-small.png' alt='Mapa' title='Mapa'&gt;&lt;/a&gt;</t>
  </si>
  <si>
    <t>&lt;a style='display: block; text-align: center; padding: 0px 0; font-size: 1.4em;' href='https://tresmiles.es/mapa.html?lat=42.651556&amp;lon=0.429000&amp;zoom=17'&gt;&lt;img src='/wp-content/uploads/icono-mapa-topografico-small.png' alt='Mapa' title='Mapa'&gt;&lt;/a&gt;</t>
  </si>
  <si>
    <t>&lt;a style='display: block; text-align: center; padding: 0px 0; font-size: 1.4em;' href='https://tresmiles.es/mapa.html?lat=42.653028&amp;lon=0.432750&amp;zoom=17'&gt;&lt;img src='/wp-content/uploads/icono-mapa-topografico-small.png' alt='Mapa' title='Mapa'&gt;&lt;/a&gt;</t>
  </si>
  <si>
    <t>&lt;a style='display: block; text-align: center; padding: 0px 0; font-size: 1.4em;' href='https://tresmiles.es/mapa.html?lat=42.661389&amp;lon=0.435167&amp;zoom=17'&gt;&lt;img src='/wp-content/uploads/icono-mapa-topografico-small.png' alt='Mapa' title='Mapa'&gt;&lt;/a&gt;</t>
  </si>
  <si>
    <t>&lt;a style='display: block; text-align: center; padding: 0px 0; font-size: 1.4em;' href='https://tresmiles.es/mapa.html?lat=42.665083&amp;lon=0.437472&amp;zoom=17'&gt;&lt;img src='/wp-content/uploads/icono-mapa-topografico-small.png' alt='Mapa' title='Mapa'&gt;&lt;/a&gt;</t>
  </si>
  <si>
    <t>&lt;a style='display: block; text-align: center; padding: 0px 0; font-size: 1.4em;' href='https://tresmiles.es/mapa.html?lat=42.640806&amp;lon=0.423917&amp;zoom=17'&gt;&lt;img src='/wp-content/uploads/icono-mapa-topografico-small.png' alt='Mapa' title='Mapa'&gt;&lt;/a&gt;</t>
  </si>
  <si>
    <t>&lt;a style='display: block; text-align: center; padding: 0px 0; font-size: 1.4em;' href='https://tresmiles.es/mapa.html?lat=42.645750&amp;lon=0.435056&amp;zoom=17'&gt;&lt;img src='/wp-content/uploads/icono-mapa-topografico-small.png' alt='Mapa' title='Mapa'&gt;&lt;/a&gt;</t>
  </si>
  <si>
    <t>&lt;a style='display: block; text-align: center; padding: 0px 0; font-size: 1.4em;' href='https://tresmiles.es/mapa.html?lat=42.660417&amp;lon=0.446083&amp;zoom=17'&gt;&lt;img src='/wp-content/uploads/icono-mapa-topografico-small.png' alt='Mapa' title='Mapa'&gt;&lt;/a&gt;</t>
  </si>
  <si>
    <t>&lt;a style='display: block; text-align: center; padding: 0px 0; font-size: 1.4em;' href='https://tresmiles.es/mapa.html?lat=42.644000&amp;lon=0.427917&amp;zoom=17'&gt;&lt;img src='/wp-content/uploads/icono-mapa-topografico-small.png' alt='Mapa' title='Mapa'&gt;&lt;/a&gt;</t>
  </si>
  <si>
    <t>&lt;a style='display: block; text-align: center; padding: 0px 0; font-size: 1.4em;' href='https://tresmiles.es/mapa.html?lat=42.658528&amp;lon=0.443444&amp;zoom=17'&gt;&lt;img src='/wp-content/uploads/icono-mapa-topografico-small.png' alt='Mapa' title='Mapa'&gt;&lt;/a&gt;</t>
  </si>
  <si>
    <t>&lt;a style='display: block; text-align: center; padding: 0px 0; font-size: 1.4em;' href='https://tresmiles.es/mapa.html?lat=42.662389&amp;lon=0.451000&amp;zoom=17'&gt;&lt;img src='/wp-content/uploads/icono-mapa-topografico-small.png' alt='Mapa' title='Mapa'&gt;&lt;/a&gt;</t>
  </si>
  <si>
    <t>&lt;a style='display: block; text-align: center; padding: 0px 0; font-size: 1.4em;' href='https://tresmiles.es/mapa.html?lat=42.625028&amp;lon=0.409333&amp;zoom=17'&gt;&lt;img src='/wp-content/uploads/icono-mapa-topografico-small.png' alt='Mapa' title='Mapa'&gt;&lt;/a&gt;</t>
  </si>
  <si>
    <t>&lt;a style='display: block; text-align: center; padding: 0px 0; font-size: 1.4em;' href='https://tresmiles.es/mapa.html?lat=42.623250&amp;lon=0.409028&amp;zoom=17'&gt;&lt;img src='/wp-content/uploads/icono-mapa-topografico-small.png' alt='Mapa' title='Mapa'&gt;&lt;/a&gt;</t>
  </si>
  <si>
    <t>&lt;a style='display: block; text-align: center; padding: 0px 0; font-size: 1.4em;' href='https://tresmiles.es/mapa.html?lat=42.626611&amp;lon=0.413083&amp;zoom=17'&gt;&lt;img src='/wp-content/uploads/icono-mapa-topografico-small.png' alt='Mapa' title='Mapa'&gt;&lt;/a&gt;</t>
  </si>
  <si>
    <t>&lt;a style='display: block; text-align: center; padding: 0px 0; font-size: 1.4em;' href='https://tresmiles.es/mapa.html?lat=42.631556&amp;lon=0.425722&amp;zoom=17'&gt;&lt;img src='/wp-content/uploads/icono-mapa-topografico-small.png' alt='Mapa' title='Mapa'&gt;&lt;/a&gt;</t>
  </si>
  <si>
    <t>&lt;a style='display: block; text-align: center; padding: 0px 0; font-size: 1.4em;' href='https://tresmiles.es/mapa.html?lat=42.630722&amp;lon=0.426639&amp;zoom=17'&gt;&lt;img src='/wp-content/uploads/icono-mapa-topografico-small.png' alt='Mapa' title='Mapa'&gt;&lt;/a&gt;</t>
  </si>
  <si>
    <t>&lt;a style='display: block; text-align: center; padding: 0px 0; font-size: 1.4em;' href='https://tresmiles.es/mapa.html?lat=42.774000&amp;lon=-0.147306&amp;zoom=17'&gt;&lt;img src='/wp-content/uploads/icono-mapa-topografico-small.png' alt='Mapa' title='Mapa'&gt;&lt;/a&gt;</t>
  </si>
  <si>
    <t>&lt;a style='display: block; text-align: center; padding: 0px 0; font-size: 1.4em;' href='https://tresmiles.es/mapa.html?lat=42.773139&amp;lon=-0.149750&amp;zoom=17'&gt;&lt;img src='/wp-content/uploads/icono-mapa-topografico-small.png' alt='Mapa' title='Mapa'&gt;&lt;/a&gt;</t>
  </si>
  <si>
    <t>&lt;a style='display: block; text-align: center; padding: 0px 0; font-size: 1.4em;' href='https://tresmiles.es/mapa.html?lat=42.769222&amp;lon=-0.149806&amp;zoom=17'&gt;&lt;img src='/wp-content/uploads/icono-mapa-topografico-small.png' alt='Mapa' title='Mapa'&gt;&lt;/a&gt;</t>
  </si>
  <si>
    <t>&lt;a style='display: block; text-align: center; padding: 0px 0; font-size: 1.4em;' href='https://tresmiles.es/mapa.html?lat=42.768361&amp;lon=-0.146583&amp;zoom=17'&gt;&lt;img src='/wp-content/uploads/icono-mapa-topografico-small.png' alt='Mapa' title='Mapa'&gt;&lt;/a&gt;</t>
  </si>
  <si>
    <t>&lt;a style='display: block; text-align: center; padding: 0px 0; font-size: 1.4em;' href='https://tresmiles.es/mapa.html?lat=42.766333&amp;lon=-0.138361&amp;zoom=17'&gt;&lt;img src='/wp-content/uploads/icono-mapa-topografico-small.png' alt='Mapa' title='Mapa'&gt;&lt;/a&gt;</t>
  </si>
  <si>
    <t>&lt;a style='display: block; text-align: center; padding: 0px 0; font-size: 1.4em;' href='https://tresmiles.es/mapa.html?lat=42.77347&amp;lon=-0.14230&amp;zoom=17'&gt;&lt;img src='/wp-content/uploads/icono-mapa-topografico-small.png' alt='Mapa' title='Mapa'&gt;&lt;/a&gt;</t>
  </si>
  <si>
    <t>&lt;a style='display: block; text-align: center; padding: 0px 0; font-size: 1.4em;' href='https://tresmiles.es/mapa.html?lat=42.77343&amp;lon=-0.14500&amp;zoom=17'&gt;&lt;img src='/wp-content/uploads/icono-mapa-topografico-small.png' alt='Mapa' title='Mapa'&gt;&lt;/a&gt;</t>
  </si>
  <si>
    <t>&lt;a style='display: block; text-align: center; padding: 0px 0; font-size: 1.4em;' href='https://tresmiles.es/mapa.html?lat=42.773292&amp;lon=-0.140018&amp;zoom=17'&gt;&lt;img src='/wp-content/uploads/icono-mapa-topografico-small.png' alt='Mapa' title='Mapa'&gt;&lt;/a&gt;</t>
  </si>
  <si>
    <t>&lt;a style='display: block; text-align: center; padding: 0px 0; font-size: 1.4em;' href='https://tresmiles.es/mapa.html?lat=42.762806&amp;lon=-0.135833&amp;zoom=17'&gt;&lt;img src='/wp-content/uploads/icono-mapa-topografico-small.png' alt='Mapa' title='Mapa'&gt;&lt;/a&gt;</t>
  </si>
  <si>
    <t>&lt;a style='display: block; text-align: center; padding: 0px 0; font-size: 1.4em;' href='https://tresmiles.es/mapa.html?lat=42.764091&amp;lon=-0.136524&amp;zoom=17'&gt;&lt;img src='/wp-content/uploads/icono-mapa-topografico-small.png' alt='Mapa' title='Mapa'&gt;&lt;/a&gt;</t>
  </si>
  <si>
    <t>&lt;a style='display: block; text-align: center; padding: 0px 0; font-size: 1.4em;' href='https://tresmiles.es/mapa.html?lat=42.761583&amp;lon=-0.136417&amp;zoom=17'&gt;&lt;img src='/wp-content/uploads/icono-mapa-topografico-small.png' alt='Mapa' title='Mapa'&gt;&lt;/a&gt;</t>
  </si>
  <si>
    <t>&lt;a style='display: block; text-align: center; padding: 0px 0; font-size: 1.4em;' href='https://tresmiles.es/mapa.html?lat=42.7635186&amp;lon=-0.1358584&amp;zoom=17'&gt;&lt;img src='/wp-content/uploads/icono-mapa-topografico-small.png' alt='Mapa' title='Mapa'&gt;&lt;/a&gt;</t>
  </si>
  <si>
    <t>&lt;a style='display: block; text-align: center; padding: 0px 0; font-size: 1.4em;' href='https://tresmiles.es/mapa.html?lat=42.773722&amp;lon=-0.152722&amp;zoom=17'&gt;&lt;img src='/wp-content/uploads/icono-mapa-topografico-small.png' alt='Mapa' title='Mapa'&gt;&lt;/a&gt;</t>
  </si>
  <si>
    <t>&lt;a style='display: block; text-align: center; padding: 0px 0; font-size: 1.4em;' href='https://tresmiles.es/mapa.html?lat=42.774278&amp;lon=-0.153194&amp;zoom=17'&gt;&lt;img src='/wp-content/uploads/icono-mapa-topografico-small.png' alt='Mapa' title='Mapa'&gt;&lt;/a&gt;</t>
  </si>
  <si>
    <t>&lt;a style='display: block; text-align: center; padding: 0px 0; font-size: 1.4em;' href='https://tresmiles.es/mapa.html?lat=42.767556&amp;lon=-0.152500&amp;zoom=17'&gt;&lt;img src='/wp-content/uploads/icono-mapa-topografico-small.png' alt='Mapa' title='Mapa'&gt;&lt;/a&gt;</t>
  </si>
  <si>
    <t>&lt;a style='display: block; text-align: center; padding: 0px 0; font-size: 1.4em;' href='https://tresmiles.es/mapa.html?lat=42.7746990&amp;lon=-0.1350480&amp;zoom=17'&gt;&lt;img src='/wp-content/uploads/icono-mapa-topografico-small.png' alt='Mapa' title='Mapa'&gt;&lt;/a&gt;</t>
  </si>
  <si>
    <t>PIRINEOS. Aneto - Maladeta</t>
  </si>
  <si>
    <t>PIRINEOS. Balaitous - Picos del Infierno</t>
  </si>
  <si>
    <t>PIRINEOS. Besiberri - Punta Alta</t>
  </si>
  <si>
    <t>PIRINEOS. Gran Bachimala - Culfreda</t>
  </si>
  <si>
    <t>PIRINEOS. La Munia</t>
  </si>
  <si>
    <t>PIRINEOS. Monte Perdido - Taillón</t>
  </si>
  <si>
    <t>PIRINEOS. Perdiguero - Gourgs Blancs</t>
  </si>
  <si>
    <t>PIRINEOS. Pic Long - Néouvielle</t>
  </si>
  <si>
    <t>PIRINEOS. Pica d'Estats</t>
  </si>
  <si>
    <t>PIRINEOS. Posets - Eriste</t>
  </si>
  <si>
    <t>PIRINEOS. Vignemale</t>
  </si>
  <si>
    <t>Canarias</t>
  </si>
  <si>
    <t>Teide</t>
  </si>
  <si>
    <t>28.272694</t>
  </si>
  <si>
    <t>-16.642275</t>
  </si>
  <si>
    <t>Andalucía</t>
  </si>
  <si>
    <t>SIERRA NEVADA</t>
  </si>
  <si>
    <t>TEIDE</t>
  </si>
  <si>
    <t>28.272694, -16.642275</t>
  </si>
  <si>
    <t>&lt;a style='display: block; text-align: center; padding: 0px 0; font-size: 1.4em;' href='https://tresmiles.es/mapa.html?lat=28.272694&amp;lon=-16.642275&amp;zoom=17'&gt;&lt;img src='/wp-content/uploads/icono-mapa-topografico-small.png' alt='Mapa' title='Mapa'&gt;&lt;/a&gt;</t>
  </si>
  <si>
    <t>[out:csv("name","name:es","name:en","name:ca","name:gl","name:eu","name:fr","alt_name","int_name","short_name","loc_name","official_name", "tags","ele",::lat,::lon; true; ",")][timeout:90];
area["name"="Andalucía"][admin_level=4]-&gt;.a1;
area["name"="Andalucia"][admin_level=4]-&gt;.a2;
(.a1;.a2;)-&gt;.andalucia;
node(area.andalucia)
  ["natural"="peak"]
  (if: t["ele"] &gt;= 3000);
out;</t>
  </si>
  <si>
    <t>Pico de Mulhacén</t>
  </si>
  <si>
    <t>Pico del Veleta</t>
  </si>
  <si>
    <t>La Alcazaba</t>
  </si>
  <si>
    <t>Mulhacén II</t>
  </si>
  <si>
    <t>Salón</t>
  </si>
  <si>
    <t>Cerro de los Machos</t>
  </si>
  <si>
    <t>Campanario</t>
  </si>
  <si>
    <t>Zacatín</t>
  </si>
  <si>
    <t>Puntal de la Cornisa</t>
  </si>
  <si>
    <t>Antecima de la Alcazaba</t>
  </si>
  <si>
    <t>Peñón del Globo</t>
  </si>
  <si>
    <t>Peñón del Globo Occidental</t>
  </si>
  <si>
    <t>Puntal de las Siete Lagunas</t>
  </si>
  <si>
    <t>Tajo de la Virgen</t>
  </si>
  <si>
    <t>Puntal de Loma Púa</t>
  </si>
  <si>
    <t>Tajo de la Virgen Central</t>
  </si>
  <si>
    <t>Puntal de la Caldera</t>
  </si>
  <si>
    <t>Tajo de la Virgen SW</t>
  </si>
  <si>
    <t>Tajo de la Virgen Oriental</t>
  </si>
  <si>
    <t>Tajo del Nevero Occidental</t>
  </si>
  <si>
    <t>Fraile de Capileira</t>
  </si>
  <si>
    <t>Tajos del Nevero</t>
  </si>
  <si>
    <t>Tajo del Nevero Oriental</t>
  </si>
  <si>
    <t>Puntal de la Caldera Oriental</t>
  </si>
  <si>
    <t>Pico de Loma Pelada</t>
  </si>
  <si>
    <t>Cerro Pelado</t>
  </si>
  <si>
    <t>Cerro Boto</t>
  </si>
  <si>
    <t>Puntal de los Cuartos</t>
  </si>
  <si>
    <t>Puntal de Laguna Larga</t>
  </si>
  <si>
    <t>Tozal del Cartujo</t>
  </si>
  <si>
    <t>Crestón de Río Seco Occidental I</t>
  </si>
  <si>
    <t>Pico del Cuervo</t>
  </si>
  <si>
    <t>Crestón de Río Seco Occidental II</t>
  </si>
  <si>
    <t>Puntal de Vacares</t>
  </si>
  <si>
    <t>Puntal de Juntillas</t>
  </si>
  <si>
    <t>Pico de la Justicia / Atalaya</t>
  </si>
  <si>
    <t>Raspones de Río Seco Norte</t>
  </si>
  <si>
    <t>Atalaya Norte</t>
  </si>
  <si>
    <t>Raspones de Río Seco Sur</t>
  </si>
  <si>
    <t>Crestón de Río Seco Oriental</t>
  </si>
  <si>
    <t>Cerro de Mojón Alto</t>
  </si>
  <si>
    <t>Puntal de Covatillas / Cervatillos Occidental</t>
  </si>
  <si>
    <t>Tozal del Cartujo Oriental</t>
  </si>
  <si>
    <t>Tajo del Peñón Colorado</t>
  </si>
  <si>
    <t>Raspón de Río Seco SSE 1</t>
  </si>
  <si>
    <t>Panderón de Peñón Colorado</t>
  </si>
  <si>
    <t>Crestón de Río Seco Central</t>
  </si>
  <si>
    <t>Cervatillos Oriental</t>
  </si>
  <si>
    <t>Puntal de las Calderetas</t>
  </si>
  <si>
    <t>Picón de Jérez / Picón de Jeres</t>
  </si>
  <si>
    <t>Pico Tajo Alto de los Machos</t>
  </si>
  <si>
    <t>Veta Grande / Cerro de los Machos Norte</t>
  </si>
  <si>
    <t>Tajo Alto de los Machos Norte</t>
  </si>
  <si>
    <t>Puntal del Goterón</t>
  </si>
  <si>
    <t>Puntal de las Calderetas II</t>
  </si>
  <si>
    <t>Cerrillo Redondo</t>
  </si>
  <si>
    <t>Mirador de Ferrer</t>
  </si>
  <si>
    <t>Pico Juego de Bolos</t>
  </si>
  <si>
    <t>Cerro del Caballo</t>
  </si>
  <si>
    <t>Tajos Altos</t>
  </si>
  <si>
    <t>Tajo de la Cuerda</t>
  </si>
  <si>
    <t>Puntal Sur del Juego de Bolos</t>
  </si>
  <si>
    <t>Raspón de Río Seco SSE 2</t>
  </si>
  <si>
    <t>Cerrillo Redondo II</t>
  </si>
  <si>
    <t>37.0533806</t>
  </si>
  <si>
    <t>-3.3115572</t>
  </si>
  <si>
    <t>37.0516513</t>
  </si>
  <si>
    <t>-3.3104926</t>
  </si>
  <si>
    <t>37.0560211</t>
  </si>
  <si>
    <t>-3.3656885</t>
  </si>
  <si>
    <t>37.0678659</t>
  </si>
  <si>
    <t>-3.3011576</t>
  </si>
  <si>
    <t>37.0442468</t>
  </si>
  <si>
    <t>-3.3120776</t>
  </si>
  <si>
    <t>37.0560618</t>
  </si>
  <si>
    <t>-3.3652027</t>
  </si>
  <si>
    <t>37.0571848</t>
  </si>
  <si>
    <t>-3.3575055</t>
  </si>
  <si>
    <t>37.0560837</t>
  </si>
  <si>
    <t>-3.3637113</t>
  </si>
  <si>
    <t>37.0560292</t>
  </si>
  <si>
    <t>-3.3615108</t>
  </si>
  <si>
    <t>37.0628014</t>
  </si>
  <si>
    <t>-3.3042643</t>
  </si>
  <si>
    <t>37.0648590</t>
  </si>
  <si>
    <t>-3.3034095</t>
  </si>
  <si>
    <t>37.0610348</t>
  </si>
  <si>
    <t>-3.3010330</t>
  </si>
  <si>
    <t>37.0603942</t>
  </si>
  <si>
    <t>-3.2980770</t>
  </si>
  <si>
    <t>37.0584555</t>
  </si>
  <si>
    <t>-3.3084517</t>
  </si>
  <si>
    <t>37.0465228</t>
  </si>
  <si>
    <t>-3.3783478</t>
  </si>
  <si>
    <t>37.0482552</t>
  </si>
  <si>
    <t>-3.3713734</t>
  </si>
  <si>
    <t>37.0470049</t>
  </si>
  <si>
    <t>-3.3747466</t>
  </si>
  <si>
    <t>37.0578426</t>
  </si>
  <si>
    <t>-3.3271903</t>
  </si>
  <si>
    <t>37.0476543</t>
  </si>
  <si>
    <t>-3.3731923</t>
  </si>
  <si>
    <t>37.0431620</t>
  </si>
  <si>
    <t>-3.3828377</t>
  </si>
  <si>
    <t>37.042875</t>
  </si>
  <si>
    <t>-3.390447</t>
  </si>
  <si>
    <t>37.043086</t>
  </si>
  <si>
    <t>-3.384028</t>
  </si>
  <si>
    <t>37.043333</t>
  </si>
  <si>
    <t>-3.389139</t>
  </si>
  <si>
    <t>37.043369</t>
  </si>
  <si>
    <t>-3.385772</t>
  </si>
  <si>
    <t>37.057461</t>
  </si>
  <si>
    <t>-3.324714</t>
  </si>
  <si>
    <t>37.0529494</t>
  </si>
  <si>
    <t>-3.3323105</t>
  </si>
  <si>
    <t>37.1032938</t>
  </si>
  <si>
    <t>-3.2536722</t>
  </si>
  <si>
    <t>37.0552014</t>
  </si>
  <si>
    <t>-3.3335433</t>
  </si>
  <si>
    <t>37.1106886</t>
  </si>
  <si>
    <t>-3.2745004</t>
  </si>
  <si>
    <t>37.0566845</t>
  </si>
  <si>
    <t>-3.3303354</t>
  </si>
  <si>
    <t>37.0395330</t>
  </si>
  <si>
    <t>-3.4048781</t>
  </si>
  <si>
    <t>37.0547729</t>
  </si>
  <si>
    <t>-3.3518210</t>
  </si>
  <si>
    <t>37.0974837</t>
  </si>
  <si>
    <t>-3.2863856</t>
  </si>
  <si>
    <t>37.0537694</t>
  </si>
  <si>
    <t>-3.3495654</t>
  </si>
  <si>
    <t>37.0807543</t>
  </si>
  <si>
    <t>-3.2886898</t>
  </si>
  <si>
    <t>37.1147301</t>
  </si>
  <si>
    <t>-3.2576944</t>
  </si>
  <si>
    <t>37.102842</t>
  </si>
  <si>
    <t>-3.277753</t>
  </si>
  <si>
    <t>37.050403</t>
  </si>
  <si>
    <t>-3.349797</t>
  </si>
  <si>
    <t>37.105211</t>
  </si>
  <si>
    <t>-3.277503</t>
  </si>
  <si>
    <t>37.049872</t>
  </si>
  <si>
    <t>-3.349456</t>
  </si>
  <si>
    <t>37.05446</t>
  </si>
  <si>
    <t>-3.34107</t>
  </si>
  <si>
    <t>37.1022332</t>
  </si>
  <si>
    <t>-3.2902014</t>
  </si>
  <si>
    <t>37.1146696</t>
  </si>
  <si>
    <t>-3.2696813</t>
  </si>
  <si>
    <t>37.040756</t>
  </si>
  <si>
    <t>-3.399061</t>
  </si>
  <si>
    <t>37.0309192</t>
  </si>
  <si>
    <t>-3.4142838</t>
  </si>
  <si>
    <t>37.05462</t>
  </si>
  <si>
    <t>-3.33992</t>
  </si>
  <si>
    <t>37.0353722</t>
  </si>
  <si>
    <t>-3.4111095</t>
  </si>
  <si>
    <t>37.05468</t>
  </si>
  <si>
    <t>-3.34270</t>
  </si>
  <si>
    <t>37.1141125</t>
  </si>
  <si>
    <t>-3.2663868</t>
  </si>
  <si>
    <t>37.0774163</t>
  </si>
  <si>
    <t>-3.2917504</t>
  </si>
  <si>
    <t>37.1239197</t>
  </si>
  <si>
    <t>-3.2530133</t>
  </si>
  <si>
    <t>37.0161693</t>
  </si>
  <si>
    <t>-3.4062932</t>
  </si>
  <si>
    <t>37.0631279</t>
  </si>
  <si>
    <t>-3.3530640</t>
  </si>
  <si>
    <t>37.0196889</t>
  </si>
  <si>
    <t>-3.4047639</t>
  </si>
  <si>
    <t>37.0738038</t>
  </si>
  <si>
    <t>-3.2943757</t>
  </si>
  <si>
    <t>37.0767652</t>
  </si>
  <si>
    <t>-3.2914363</t>
  </si>
  <si>
    <t>37.0126841</t>
  </si>
  <si>
    <t>-3.4098544</t>
  </si>
  <si>
    <t>37.0566214</t>
  </si>
  <si>
    <t>-3.3420014</t>
  </si>
  <si>
    <t>37.0627723</t>
  </si>
  <si>
    <t>-3.3215598</t>
  </si>
  <si>
    <t>37.0119157</t>
  </si>
  <si>
    <t>-3.4397817</t>
  </si>
  <si>
    <t>37.0268247</t>
  </si>
  <si>
    <t>-3.4218462</t>
  </si>
  <si>
    <t>37.03486</t>
  </si>
  <si>
    <t>-3.39922</t>
  </si>
  <si>
    <t>37.06037</t>
  </si>
  <si>
    <t>-3.32090</t>
  </si>
  <si>
    <t>37.04777</t>
  </si>
  <si>
    <t>-3.34733</t>
  </si>
  <si>
    <t>37.006967</t>
  </si>
  <si>
    <t>-3.416014</t>
  </si>
  <si>
    <t>37.0533806, -3.3115572</t>
  </si>
  <si>
    <t>&lt;a style='display: block; text-align: center; padding: 0px 0; font-size: 1.4em;' href='https://tresmiles.es/mapa.html?lat=37.0533806&amp;lon=-3.3115572&amp;zoom=17'&gt;&lt;img src='/wp-content/uploads/icono-mapa-topografico-small.png' alt='Mapa' title='Mapa'&gt;&lt;/a&gt;</t>
  </si>
  <si>
    <t>37.0516513, -3.3104926</t>
  </si>
  <si>
    <t>&lt;a style='display: block; text-align: center; padding: 0px 0; font-size: 1.4em;' href='https://tresmiles.es/mapa.html?lat=37.0516513&amp;lon=-3.3104926&amp;zoom=17'&gt;&lt;img src='/wp-content/uploads/icono-mapa-topografico-small.png' alt='Mapa' title='Mapa'&gt;&lt;/a&gt;</t>
  </si>
  <si>
    <t>37.0560211, -3.3656885</t>
  </si>
  <si>
    <t>&lt;a style='display: block; text-align: center; padding: 0px 0; font-size: 1.4em;' href='https://tresmiles.es/mapa.html?lat=37.0560211&amp;lon=-3.3656885&amp;zoom=17'&gt;&lt;img src='/wp-content/uploads/icono-mapa-topografico-small.png' alt='Mapa' title='Mapa'&gt;&lt;/a&gt;</t>
  </si>
  <si>
    <t>37.0678659, -3.3011576</t>
  </si>
  <si>
    <t>&lt;a style='display: block; text-align: center; padding: 0px 0; font-size: 1.4em;' href='https://tresmiles.es/mapa.html?lat=37.0678659&amp;lon=-3.3011576&amp;zoom=17'&gt;&lt;img src='/wp-content/uploads/icono-mapa-topografico-small.png' alt='Mapa' title='Mapa'&gt;&lt;/a&gt;</t>
  </si>
  <si>
    <t>37.0442468, -3.3120776</t>
  </si>
  <si>
    <t>&lt;a style='display: block; text-align: center; padding: 0px 0; font-size: 1.4em;' href='https://tresmiles.es/mapa.html?lat=37.0442468&amp;lon=-3.3120776&amp;zoom=17'&gt;&lt;img src='/wp-content/uploads/icono-mapa-topografico-small.png' alt='Mapa' title='Mapa'&gt;&lt;/a&gt;</t>
  </si>
  <si>
    <t>37.0560618, -3.3652027</t>
  </si>
  <si>
    <t>&lt;a style='display: block; text-align: center; padding: 0px 0; font-size: 1.4em;' href='https://tresmiles.es/mapa.html?lat=37.0560618&amp;lon=-3.3652027&amp;zoom=17'&gt;&lt;img src='/wp-content/uploads/icono-mapa-topografico-small.png' alt='Mapa' title='Mapa'&gt;&lt;/a&gt;</t>
  </si>
  <si>
    <t>37.0571848, -3.3575055</t>
  </si>
  <si>
    <t>&lt;a style='display: block; text-align: center; padding: 0px 0; font-size: 1.4em;' href='https://tresmiles.es/mapa.html?lat=37.0571848&amp;lon=-3.3575055&amp;zoom=17'&gt;&lt;img src='/wp-content/uploads/icono-mapa-topografico-small.png' alt='Mapa' title='Mapa'&gt;&lt;/a&gt;</t>
  </si>
  <si>
    <t>37.0560837, -3.3637113</t>
  </si>
  <si>
    <t>&lt;a style='display: block; text-align: center; padding: 0px 0; font-size: 1.4em;' href='https://tresmiles.es/mapa.html?lat=37.0560837&amp;lon=-3.3637113&amp;zoom=17'&gt;&lt;img src='/wp-content/uploads/icono-mapa-topografico-small.png' alt='Mapa' title='Mapa'&gt;&lt;/a&gt;</t>
  </si>
  <si>
    <t>37.0560292, -3.3615108</t>
  </si>
  <si>
    <t>&lt;a style='display: block; text-align: center; padding: 0px 0; font-size: 1.4em;' href='https://tresmiles.es/mapa.html?lat=37.0560292&amp;lon=-3.3615108&amp;zoom=17'&gt;&lt;img src='/wp-content/uploads/icono-mapa-topografico-small.png' alt='Mapa' title='Mapa'&gt;&lt;/a&gt;</t>
  </si>
  <si>
    <t>37.0628014, -3.3042643</t>
  </si>
  <si>
    <t>&lt;a style='display: block; text-align: center; padding: 0px 0; font-size: 1.4em;' href='https://tresmiles.es/mapa.html?lat=37.0628014&amp;lon=-3.3042643&amp;zoom=17'&gt;&lt;img src='/wp-content/uploads/icono-mapa-topografico-small.png' alt='Mapa' title='Mapa'&gt;&lt;/a&gt;</t>
  </si>
  <si>
    <t>37.0648590, -3.3034095</t>
  </si>
  <si>
    <t>&lt;a style='display: block; text-align: center; padding: 0px 0; font-size: 1.4em;' href='https://tresmiles.es/mapa.html?lat=37.0648590&amp;lon=-3.3034095&amp;zoom=17'&gt;&lt;img src='/wp-content/uploads/icono-mapa-topografico-small.png' alt='Mapa' title='Mapa'&gt;&lt;/a&gt;</t>
  </si>
  <si>
    <t>37.0610348, -3.3010330</t>
  </si>
  <si>
    <t>&lt;a style='display: block; text-align: center; padding: 0px 0; font-size: 1.4em;' href='https://tresmiles.es/mapa.html?lat=37.0610348&amp;lon=-3.3010330&amp;zoom=17'&gt;&lt;img src='/wp-content/uploads/icono-mapa-topografico-small.png' alt='Mapa' title='Mapa'&gt;&lt;/a&gt;</t>
  </si>
  <si>
    <t>37.0603942, -3.2980770</t>
  </si>
  <si>
    <t>&lt;a style='display: block; text-align: center; padding: 0px 0; font-size: 1.4em;' href='https://tresmiles.es/mapa.html?lat=37.0603942&amp;lon=-3.2980770&amp;zoom=17'&gt;&lt;img src='/wp-content/uploads/icono-mapa-topografico-small.png' alt='Mapa' title='Mapa'&gt;&lt;/a&gt;</t>
  </si>
  <si>
    <t>37.0584555, -3.3084517</t>
  </si>
  <si>
    <t>&lt;a style='display: block; text-align: center; padding: 0px 0; font-size: 1.4em;' href='https://tresmiles.es/mapa.html?lat=37.0584555&amp;lon=-3.3084517&amp;zoom=17'&gt;&lt;img src='/wp-content/uploads/icono-mapa-topografico-small.png' alt='Mapa' title='Mapa'&gt;&lt;/a&gt;</t>
  </si>
  <si>
    <t>37.0465228, -3.3783478</t>
  </si>
  <si>
    <t>&lt;a style='display: block; text-align: center; padding: 0px 0; font-size: 1.4em;' href='https://tresmiles.es/mapa.html?lat=37.0465228&amp;lon=-3.3783478&amp;zoom=17'&gt;&lt;img src='/wp-content/uploads/icono-mapa-topografico-small.png' alt='Mapa' title='Mapa'&gt;&lt;/a&gt;</t>
  </si>
  <si>
    <t>37.0482552, -3.3713734</t>
  </si>
  <si>
    <t>&lt;a style='display: block; text-align: center; padding: 0px 0; font-size: 1.4em;' href='https://tresmiles.es/mapa.html?lat=37.0482552&amp;lon=-3.3713734&amp;zoom=17'&gt;&lt;img src='/wp-content/uploads/icono-mapa-topografico-small.png' alt='Mapa' title='Mapa'&gt;&lt;/a&gt;</t>
  </si>
  <si>
    <t>37.0470049, -3.3747466</t>
  </si>
  <si>
    <t>&lt;a style='display: block; text-align: center; padding: 0px 0; font-size: 1.4em;' href='https://tresmiles.es/mapa.html?lat=37.0470049&amp;lon=-3.3747466&amp;zoom=17'&gt;&lt;img src='/wp-content/uploads/icono-mapa-topografico-small.png' alt='Mapa' title='Mapa'&gt;&lt;/a&gt;</t>
  </si>
  <si>
    <t>37.0578426, -3.3271903</t>
  </si>
  <si>
    <t>&lt;a style='display: block; text-align: center; padding: 0px 0; font-size: 1.4em;' href='https://tresmiles.es/mapa.html?lat=37.0578426&amp;lon=-3.3271903&amp;zoom=17'&gt;&lt;img src='/wp-content/uploads/icono-mapa-topografico-small.png' alt='Mapa' title='Mapa'&gt;&lt;/a&gt;</t>
  </si>
  <si>
    <t>37.0476543, -3.3731923</t>
  </si>
  <si>
    <t>&lt;a style='display: block; text-align: center; padding: 0px 0; font-size: 1.4em;' href='https://tresmiles.es/mapa.html?lat=37.0476543&amp;lon=-3.3731923&amp;zoom=17'&gt;&lt;img src='/wp-content/uploads/icono-mapa-topografico-small.png' alt='Mapa' title='Mapa'&gt;&lt;/a&gt;</t>
  </si>
  <si>
    <t>37.0431620, -3.3828377</t>
  </si>
  <si>
    <t>&lt;a style='display: block; text-align: center; padding: 0px 0; font-size: 1.4em;' href='https://tresmiles.es/mapa.html?lat=37.0431620&amp;lon=-3.3828377&amp;zoom=17'&gt;&lt;img src='/wp-content/uploads/icono-mapa-topografico-small.png' alt='Mapa' title='Mapa'&gt;&lt;/a&gt;</t>
  </si>
  <si>
    <t>37.042875, -3.390447</t>
  </si>
  <si>
    <t>&lt;a style='display: block; text-align: center; padding: 0px 0; font-size: 1.4em;' href='https://tresmiles.es/mapa.html?lat=37.042875&amp;lon=-3.390447&amp;zoom=17'&gt;&lt;img src='/wp-content/uploads/icono-mapa-topografico-small.png' alt='Mapa' title='Mapa'&gt;&lt;/a&gt;</t>
  </si>
  <si>
    <t>37.043086, -3.384028</t>
  </si>
  <si>
    <t>&lt;a style='display: block; text-align: center; padding: 0px 0; font-size: 1.4em;' href='https://tresmiles.es/mapa.html?lat=37.043086&amp;lon=-3.384028&amp;zoom=17'&gt;&lt;img src='/wp-content/uploads/icono-mapa-topografico-small.png' alt='Mapa' title='Mapa'&gt;&lt;/a&gt;</t>
  </si>
  <si>
    <t>37.043333, -3.389139</t>
  </si>
  <si>
    <t>&lt;a style='display: block; text-align: center; padding: 0px 0; font-size: 1.4em;' href='https://tresmiles.es/mapa.html?lat=37.043333&amp;lon=-3.389139&amp;zoom=17'&gt;&lt;img src='/wp-content/uploads/icono-mapa-topografico-small.png' alt='Mapa' title='Mapa'&gt;&lt;/a&gt;</t>
  </si>
  <si>
    <t>37.043369, -3.385772</t>
  </si>
  <si>
    <t>&lt;a style='display: block; text-align: center; padding: 0px 0; font-size: 1.4em;' href='https://tresmiles.es/mapa.html?lat=37.043369&amp;lon=-3.385772&amp;zoom=17'&gt;&lt;img src='/wp-content/uploads/icono-mapa-topografico-small.png' alt='Mapa' title='Mapa'&gt;&lt;/a&gt;</t>
  </si>
  <si>
    <t>37.057461, -3.324714</t>
  </si>
  <si>
    <t>&lt;a style='display: block; text-align: center; padding: 0px 0; font-size: 1.4em;' href='https://tresmiles.es/mapa.html?lat=37.057461&amp;lon=-3.324714&amp;zoom=17'&gt;&lt;img src='/wp-content/uploads/icono-mapa-topografico-small.png' alt='Mapa' title='Mapa'&gt;&lt;/a&gt;</t>
  </si>
  <si>
    <t>37.0529494, -3.3323105</t>
  </si>
  <si>
    <t>&lt;a style='display: block; text-align: center; padding: 0px 0; font-size: 1.4em;' href='https://tresmiles.es/mapa.html?lat=37.0529494&amp;lon=-3.3323105&amp;zoom=17'&gt;&lt;img src='/wp-content/uploads/icono-mapa-topografico-small.png' alt='Mapa' title='Mapa'&gt;&lt;/a&gt;</t>
  </si>
  <si>
    <t>37.1032938, -3.2536722</t>
  </si>
  <si>
    <t>&lt;a style='display: block; text-align: center; padding: 0px 0; font-size: 1.4em;' href='https://tresmiles.es/mapa.html?lat=37.1032938&amp;lon=-3.2536722&amp;zoom=17'&gt;&lt;img src='/wp-content/uploads/icono-mapa-topografico-small.png' alt='Mapa' title='Mapa'&gt;&lt;/a&gt;</t>
  </si>
  <si>
    <t>37.0552014, -3.3335433</t>
  </si>
  <si>
    <t>&lt;a style='display: block; text-align: center; padding: 0px 0; font-size: 1.4em;' href='https://tresmiles.es/mapa.html?lat=37.0552014&amp;lon=-3.3335433&amp;zoom=17'&gt;&lt;img src='/wp-content/uploads/icono-mapa-topografico-small.png' alt='Mapa' title='Mapa'&gt;&lt;/a&gt;</t>
  </si>
  <si>
    <t>37.1106886, -3.2745004</t>
  </si>
  <si>
    <t>&lt;a style='display: block; text-align: center; padding: 0px 0; font-size: 1.4em;' href='https://tresmiles.es/mapa.html?lat=37.1106886&amp;lon=-3.2745004&amp;zoom=17'&gt;&lt;img src='/wp-content/uploads/icono-mapa-topografico-small.png' alt='Mapa' title='Mapa'&gt;&lt;/a&gt;</t>
  </si>
  <si>
    <t>37.0566845, -3.3303354</t>
  </si>
  <si>
    <t>&lt;a style='display: block; text-align: center; padding: 0px 0; font-size: 1.4em;' href='https://tresmiles.es/mapa.html?lat=37.0566845&amp;lon=-3.3303354&amp;zoom=17'&gt;&lt;img src='/wp-content/uploads/icono-mapa-topografico-small.png' alt='Mapa' title='Mapa'&gt;&lt;/a&gt;</t>
  </si>
  <si>
    <t>37.0395330, -3.4048781</t>
  </si>
  <si>
    <t>&lt;a style='display: block; text-align: center; padding: 0px 0; font-size: 1.4em;' href='https://tresmiles.es/mapa.html?lat=37.0395330&amp;lon=-3.4048781&amp;zoom=17'&gt;&lt;img src='/wp-content/uploads/icono-mapa-topografico-small.png' alt='Mapa' title='Mapa'&gt;&lt;/a&gt;</t>
  </si>
  <si>
    <t>37.0547729, -3.3518210</t>
  </si>
  <si>
    <t>&lt;a style='display: block; text-align: center; padding: 0px 0; font-size: 1.4em;' href='https://tresmiles.es/mapa.html?lat=37.0547729&amp;lon=-3.3518210&amp;zoom=17'&gt;&lt;img src='/wp-content/uploads/icono-mapa-topografico-small.png' alt='Mapa' title='Mapa'&gt;&lt;/a&gt;</t>
  </si>
  <si>
    <t>37.0974837, -3.2863856</t>
  </si>
  <si>
    <t>&lt;a style='display: block; text-align: center; padding: 0px 0; font-size: 1.4em;' href='https://tresmiles.es/mapa.html?lat=37.0974837&amp;lon=-3.2863856&amp;zoom=17'&gt;&lt;img src='/wp-content/uploads/icono-mapa-topografico-small.png' alt='Mapa' title='Mapa'&gt;&lt;/a&gt;</t>
  </si>
  <si>
    <t>37.0537694, -3.3495654</t>
  </si>
  <si>
    <t>&lt;a style='display: block; text-align: center; padding: 0px 0; font-size: 1.4em;' href='https://tresmiles.es/mapa.html?lat=37.0537694&amp;lon=-3.3495654&amp;zoom=17'&gt;&lt;img src='/wp-content/uploads/icono-mapa-topografico-small.png' alt='Mapa' title='Mapa'&gt;&lt;/a&gt;</t>
  </si>
  <si>
    <t>37.0807543, -3.2886898</t>
  </si>
  <si>
    <t>&lt;a style='display: block; text-align: center; padding: 0px 0; font-size: 1.4em;' href='https://tresmiles.es/mapa.html?lat=37.0807543&amp;lon=-3.2886898&amp;zoom=17'&gt;&lt;img src='/wp-content/uploads/icono-mapa-topografico-small.png' alt='Mapa' title='Mapa'&gt;&lt;/a&gt;</t>
  </si>
  <si>
    <t>37.1147301, -3.2576944</t>
  </si>
  <si>
    <t>&lt;a style='display: block; text-align: center; padding: 0px 0; font-size: 1.4em;' href='https://tresmiles.es/mapa.html?lat=37.1147301&amp;lon=-3.2576944&amp;zoom=17'&gt;&lt;img src='/wp-content/uploads/icono-mapa-topografico-small.png' alt='Mapa' title='Mapa'&gt;&lt;/a&gt;</t>
  </si>
  <si>
    <t>37.102842, -3.277753</t>
  </si>
  <si>
    <t>&lt;a style='display: block; text-align: center; padding: 0px 0; font-size: 1.4em;' href='https://tresmiles.es/mapa.html?lat=37.102842&amp;lon=-3.277753&amp;zoom=17'&gt;&lt;img src='/wp-content/uploads/icono-mapa-topografico-small.png' alt='Mapa' title='Mapa'&gt;&lt;/a&gt;</t>
  </si>
  <si>
    <t>37.050403, -3.349797</t>
  </si>
  <si>
    <t>&lt;a style='display: block; text-align: center; padding: 0px 0; font-size: 1.4em;' href='https://tresmiles.es/mapa.html?lat=37.050403&amp;lon=-3.349797&amp;zoom=17'&gt;&lt;img src='/wp-content/uploads/icono-mapa-topografico-small.png' alt='Mapa' title='Mapa'&gt;&lt;/a&gt;</t>
  </si>
  <si>
    <t>37.105211, -3.277503</t>
  </si>
  <si>
    <t>&lt;a style='display: block; text-align: center; padding: 0px 0; font-size: 1.4em;' href='https://tresmiles.es/mapa.html?lat=37.105211&amp;lon=-3.277503&amp;zoom=17'&gt;&lt;img src='/wp-content/uploads/icono-mapa-topografico-small.png' alt='Mapa' title='Mapa'&gt;&lt;/a&gt;</t>
  </si>
  <si>
    <t>37.049872, -3.349456</t>
  </si>
  <si>
    <t>&lt;a style='display: block; text-align: center; padding: 0px 0; font-size: 1.4em;' href='https://tresmiles.es/mapa.html?lat=37.049872&amp;lon=-3.349456&amp;zoom=17'&gt;&lt;img src='/wp-content/uploads/icono-mapa-topografico-small.png' alt='Mapa' title='Mapa'&gt;&lt;/a&gt;</t>
  </si>
  <si>
    <t>37.05446, -3.34107</t>
  </si>
  <si>
    <t>&lt;a style='display: block; text-align: center; padding: 0px 0; font-size: 1.4em;' href='https://tresmiles.es/mapa.html?lat=37.05446&amp;lon=-3.34107&amp;zoom=17'&gt;&lt;img src='/wp-content/uploads/icono-mapa-topografico-small.png' alt='Mapa' title='Mapa'&gt;&lt;/a&gt;</t>
  </si>
  <si>
    <t>37.1022332, -3.2902014</t>
  </si>
  <si>
    <t>&lt;a style='display: block; text-align: center; padding: 0px 0; font-size: 1.4em;' href='https://tresmiles.es/mapa.html?lat=37.1022332&amp;lon=-3.2902014&amp;zoom=17'&gt;&lt;img src='/wp-content/uploads/icono-mapa-topografico-small.png' alt='Mapa' title='Mapa'&gt;&lt;/a&gt;</t>
  </si>
  <si>
    <t>37.1146696, -3.2696813</t>
  </si>
  <si>
    <t>&lt;a style='display: block; text-align: center; padding: 0px 0; font-size: 1.4em;' href='https://tresmiles.es/mapa.html?lat=37.1146696&amp;lon=-3.2696813&amp;zoom=17'&gt;&lt;img src='/wp-content/uploads/icono-mapa-topografico-small.png' alt='Mapa' title='Mapa'&gt;&lt;/a&gt;</t>
  </si>
  <si>
    <t>37.040756, -3.399061</t>
  </si>
  <si>
    <t>&lt;a style='display: block; text-align: center; padding: 0px 0; font-size: 1.4em;' href='https://tresmiles.es/mapa.html?lat=37.040756&amp;lon=-3.399061&amp;zoom=17'&gt;&lt;img src='/wp-content/uploads/icono-mapa-topografico-small.png' alt='Mapa' title='Mapa'&gt;&lt;/a&gt;</t>
  </si>
  <si>
    <t>37.0309192, -3.4142838</t>
  </si>
  <si>
    <t>&lt;a style='display: block; text-align: center; padding: 0px 0; font-size: 1.4em;' href='https://tresmiles.es/mapa.html?lat=37.0309192&amp;lon=-3.4142838&amp;zoom=17'&gt;&lt;img src='/wp-content/uploads/icono-mapa-topografico-small.png' alt='Mapa' title='Mapa'&gt;&lt;/a&gt;</t>
  </si>
  <si>
    <t>37.05462, -3.33992</t>
  </si>
  <si>
    <t>&lt;a style='display: block; text-align: center; padding: 0px 0; font-size: 1.4em;' href='https://tresmiles.es/mapa.html?lat=37.05462&amp;lon=-3.33992&amp;zoom=17'&gt;&lt;img src='/wp-content/uploads/icono-mapa-topografico-small.png' alt='Mapa' title='Mapa'&gt;&lt;/a&gt;</t>
  </si>
  <si>
    <t>37.0353722, -3.4111095</t>
  </si>
  <si>
    <t>&lt;a style='display: block; text-align: center; padding: 0px 0; font-size: 1.4em;' href='https://tresmiles.es/mapa.html?lat=37.0353722&amp;lon=-3.4111095&amp;zoom=17'&gt;&lt;img src='/wp-content/uploads/icono-mapa-topografico-small.png' alt='Mapa' title='Mapa'&gt;&lt;/a&gt;</t>
  </si>
  <si>
    <t>37.05468, -3.34270</t>
  </si>
  <si>
    <t>&lt;a style='display: block; text-align: center; padding: 0px 0; font-size: 1.4em;' href='https://tresmiles.es/mapa.html?lat=37.05468&amp;lon=-3.34270&amp;zoom=17'&gt;&lt;img src='/wp-content/uploads/icono-mapa-topografico-small.png' alt='Mapa' title='Mapa'&gt;&lt;/a&gt;</t>
  </si>
  <si>
    <t>37.1141125, -3.2663868</t>
  </si>
  <si>
    <t>&lt;a style='display: block; text-align: center; padding: 0px 0; font-size: 1.4em;' href='https://tresmiles.es/mapa.html?lat=37.1141125&amp;lon=-3.2663868&amp;zoom=17'&gt;&lt;img src='/wp-content/uploads/icono-mapa-topografico-small.png' alt='Mapa' title='Mapa'&gt;&lt;/a&gt;</t>
  </si>
  <si>
    <t>37.0774163, -3.2917504</t>
  </si>
  <si>
    <t>&lt;a style='display: block; text-align: center; padding: 0px 0; font-size: 1.4em;' href='https://tresmiles.es/mapa.html?lat=37.0774163&amp;lon=-3.2917504&amp;zoom=17'&gt;&lt;img src='/wp-content/uploads/icono-mapa-topografico-small.png' alt='Mapa' title='Mapa'&gt;&lt;/a&gt;</t>
  </si>
  <si>
    <t>37.1239197, -3.2530133</t>
  </si>
  <si>
    <t>&lt;a style='display: block; text-align: center; padding: 0px 0; font-size: 1.4em;' href='https://tresmiles.es/mapa.html?lat=37.1239197&amp;lon=-3.2530133&amp;zoom=17'&gt;&lt;img src='/wp-content/uploads/icono-mapa-topografico-small.png' alt='Mapa' title='Mapa'&gt;&lt;/a&gt;</t>
  </si>
  <si>
    <t>37.0161693, -3.4062932</t>
  </si>
  <si>
    <t>&lt;a style='display: block; text-align: center; padding: 0px 0; font-size: 1.4em;' href='https://tresmiles.es/mapa.html?lat=37.0161693&amp;lon=-3.4062932&amp;zoom=17'&gt;&lt;img src='/wp-content/uploads/icono-mapa-topografico-small.png' alt='Mapa' title='Mapa'&gt;&lt;/a&gt;</t>
  </si>
  <si>
    <t>37.0631279, -3.3530640</t>
  </si>
  <si>
    <t>&lt;a style='display: block; text-align: center; padding: 0px 0; font-size: 1.4em;' href='https://tresmiles.es/mapa.html?lat=37.0631279&amp;lon=-3.3530640&amp;zoom=17'&gt;&lt;img src='/wp-content/uploads/icono-mapa-topografico-small.png' alt='Mapa' title='Mapa'&gt;&lt;/a&gt;</t>
  </si>
  <si>
    <t>37.0196889, -3.4047639</t>
  </si>
  <si>
    <t>&lt;a style='display: block; text-align: center; padding: 0px 0; font-size: 1.4em;' href='https://tresmiles.es/mapa.html?lat=37.0196889&amp;lon=-3.4047639&amp;zoom=17'&gt;&lt;img src='/wp-content/uploads/icono-mapa-topografico-small.png' alt='Mapa' title='Mapa'&gt;&lt;/a&gt;</t>
  </si>
  <si>
    <t>37.0738038, -3.2943757</t>
  </si>
  <si>
    <t>&lt;a style='display: block; text-align: center; padding: 0px 0; font-size: 1.4em;' href='https://tresmiles.es/mapa.html?lat=37.0738038&amp;lon=-3.2943757&amp;zoom=17'&gt;&lt;img src='/wp-content/uploads/icono-mapa-topografico-small.png' alt='Mapa' title='Mapa'&gt;&lt;/a&gt;</t>
  </si>
  <si>
    <t>37.0767652, -3.2914363</t>
  </si>
  <si>
    <t>&lt;a style='display: block; text-align: center; padding: 0px 0; font-size: 1.4em;' href='https://tresmiles.es/mapa.html?lat=37.0767652&amp;lon=-3.2914363&amp;zoom=17'&gt;&lt;img src='/wp-content/uploads/icono-mapa-topografico-small.png' alt='Mapa' title='Mapa'&gt;&lt;/a&gt;</t>
  </si>
  <si>
    <t>37.0126841, -3.4098544</t>
  </si>
  <si>
    <t>&lt;a style='display: block; text-align: center; padding: 0px 0; font-size: 1.4em;' href='https://tresmiles.es/mapa.html?lat=37.0126841&amp;lon=-3.4098544&amp;zoom=17'&gt;&lt;img src='/wp-content/uploads/icono-mapa-topografico-small.png' alt='Mapa' title='Mapa'&gt;&lt;/a&gt;</t>
  </si>
  <si>
    <t>37.0566214, -3.3420014</t>
  </si>
  <si>
    <t>&lt;a style='display: block; text-align: center; padding: 0px 0; font-size: 1.4em;' href='https://tresmiles.es/mapa.html?lat=37.0566214&amp;lon=-3.3420014&amp;zoom=17'&gt;&lt;img src='/wp-content/uploads/icono-mapa-topografico-small.png' alt='Mapa' title='Mapa'&gt;&lt;/a&gt;</t>
  </si>
  <si>
    <t>37.0627723, -3.3215598</t>
  </si>
  <si>
    <t>&lt;a style='display: block; text-align: center; padding: 0px 0; font-size: 1.4em;' href='https://tresmiles.es/mapa.html?lat=37.0627723&amp;lon=-3.3215598&amp;zoom=17'&gt;&lt;img src='/wp-content/uploads/icono-mapa-topografico-small.png' alt='Mapa' title='Mapa'&gt;&lt;/a&gt;</t>
  </si>
  <si>
    <t>37.0119157, -3.4397817</t>
  </si>
  <si>
    <t>&lt;a style='display: block; text-align: center; padding: 0px 0; font-size: 1.4em;' href='https://tresmiles.es/mapa.html?lat=37.0119157&amp;lon=-3.4397817&amp;zoom=17'&gt;&lt;img src='/wp-content/uploads/icono-mapa-topografico-small.png' alt='Mapa' title='Mapa'&gt;&lt;/a&gt;</t>
  </si>
  <si>
    <t>37.0268247, -3.4218462</t>
  </si>
  <si>
    <t>&lt;a style='display: block; text-align: center; padding: 0px 0; font-size: 1.4em;' href='https://tresmiles.es/mapa.html?lat=37.0268247&amp;lon=-3.4218462&amp;zoom=17'&gt;&lt;img src='/wp-content/uploads/icono-mapa-topografico-small.png' alt='Mapa' title='Mapa'&gt;&lt;/a&gt;</t>
  </si>
  <si>
    <t>37.03486, -3.39922</t>
  </si>
  <si>
    <t>&lt;a style='display: block; text-align: center; padding: 0px 0; font-size: 1.4em;' href='https://tresmiles.es/mapa.html?lat=37.03486&amp;lon=-3.39922&amp;zoom=17'&gt;&lt;img src='/wp-content/uploads/icono-mapa-topografico-small.png' alt='Mapa' title='Mapa'&gt;&lt;/a&gt;</t>
  </si>
  <si>
    <t>37.06037, -3.32090</t>
  </si>
  <si>
    <t>&lt;a style='display: block; text-align: center; padding: 0px 0; font-size: 1.4em;' href='https://tresmiles.es/mapa.html?lat=37.06037&amp;lon=-3.32090&amp;zoom=17'&gt;&lt;img src='/wp-content/uploads/icono-mapa-topografico-small.png' alt='Mapa' title='Mapa'&gt;&lt;/a&gt;</t>
  </si>
  <si>
    <t>37.04777, -3.34733</t>
  </si>
  <si>
    <t>&lt;a style='display: block; text-align: center; padding: 0px 0; font-size: 1.4em;' href='https://tresmiles.es/mapa.html?lat=37.04777&amp;lon=-3.34733&amp;zoom=17'&gt;&lt;img src='/wp-content/uploads/icono-mapa-topografico-small.png' alt='Mapa' title='Mapa'&gt;&lt;/a&gt;</t>
  </si>
  <si>
    <t>37.006967, -3.416014</t>
  </si>
  <si>
    <t>&lt;a style='display: block; text-align: center; padding: 0px 0; font-size: 1.4em;' href='https://tresmiles.es/mapa.html?lat=37.006967&amp;lon=-3.416014&amp;zoom=17'&gt;&lt;img src='/wp-content/uploads/icono-mapa-topografico-small.png' alt='Mapa' title='Mapa'&gt;&lt;/a&gt;</t>
  </si>
  <si>
    <t>Sin clasificar</t>
  </si>
  <si>
    <t>Alberto a estudiar: 11 m prominencia por sur. Según Cazafantasmas 9,8 m</t>
  </si>
  <si>
    <t>Torre Cordier</t>
  </si>
  <si>
    <t>Prominencia menor de 10 m. Otro nombre "Taula de la Maladeta"</t>
  </si>
  <si>
    <t>Aguja Sur de Malavesina</t>
  </si>
  <si>
    <t>Agulla Sud de Malvesina</t>
  </si>
  <si>
    <t>Base de datos OpenStreetMap a traves de consultas Overpass</t>
  </si>
  <si>
    <t>FUENTES:</t>
  </si>
  <si>
    <t>Datos personales</t>
  </si>
  <si>
    <t>Ejemplo Andalucía:</t>
  </si>
  <si>
    <t>Sostremetries</t>
  </si>
  <si>
    <t>http://sostremetries.cat/</t>
  </si>
  <si>
    <t>Control personal A.:</t>
  </si>
  <si>
    <t>POSIBLE DISCREPANCIA, ERROR O A ESTUDIAR. Sería la punta del nudo que hay al sur del Pico Abadías. Abajo, a su sureste, aunque cercana pero unos 200 más bajo, está la Aguja SO del Pico Abadías así que no creo que sea una confusión con ésta</t>
  </si>
  <si>
    <t>POSIBLE DISCREPANCIA, ERROR O A ESTUDIAR. Estaría entre el Pico Cordier y el Pico Collado de la Rimaya</t>
  </si>
  <si>
    <t>POSIBLE DISCREPANCIA, ERROR O A ESTUDIAR. Otro nombre es "Antecima NE Maladeta". 11 m de prominencia según Cazafantasmas</t>
  </si>
  <si>
    <t>POSIBLE DISCREPANCIA, ERROR O A ESTUDIAR. Lo tenía con dificultad D, pero pongo PD tal como indica Guía Alejos</t>
  </si>
  <si>
    <t>POSIBLE DISCREPANCIA, ERROR O A ESTUDIAR. Nuevo propuesto por Cazafantasmas, con 28 m de prominencia. Pyrenaica 2018. Parece que tiene un IV http://sempremoltmeslluny.blogspot.com/2019/09/punta-de-la-brecha-superior-de-llosas.html, https://cazafantasmas3000es.blogspot.com/2022/01/los-tresmiles-fantasmas-punta-de-la.html</t>
  </si>
  <si>
    <t xml:space="preserve">POSIBLE DISCREPANCIA, ERROR O A ESTUDIAR. Se accede desde el collado Inferior de Alba continuando la cresta hacia el SSE y es la segunda cota. Otro nombre propuesto por Mendikat es "Incisivo Oriental de Alba" y le da 3.097 m de altitud y 14,1 m de prominencia. La primera cota es el "Colmillo de Alba Occidental", que no cumple requisito de tresmil (3092 m, pero no llega por poco a la prominencia de 10 m). </t>
  </si>
  <si>
    <t>POSIBLE DISCREPANCIA, ERROR O A ESTUDIAR. A. a estudiar: 10 m prominencia dudosa. Acceso: bajar a canal, subir haciendo zetas hasta horcada</t>
  </si>
  <si>
    <t>POSIBLE DISCREPANCIA, ERROR O A ESTUDIAR. En OSM está mal puesto como "Agulla de la Roca de Cregüeña", pero ese nombre corresponde a la "Aguja Suroeste del Pico Abadías" que está al norte de esta cresta de forma separada, en 42.641776, 0.636858. Además, es un posible error del IGEAR, al posicionar mal el "Tucón de la Crencha de Cregüeña", que tiene mucha más lógica que sea el que no ha inventariado y que es la "Aguja de Cregüeña", cuya posición real es 42.63467, 0.63574</t>
  </si>
  <si>
    <t>POSIBLE DISCREPANCIA, ERROR O A ESTUDIAR. Estaría entre la Aguja de Cregüeña y la Aguja Juncadella. En OSM está desplazado ligeramente al nordeste, en (42.633955, 0.634192)</t>
  </si>
  <si>
    <t>POSIBLE DISCREPANCIA, ERROR O A ESTUDIAR. 11,3 m prominencia según Cazafantasmas</t>
  </si>
  <si>
    <t>POSIBLE DISCREPANCIA, ERROR O A ESTUDIAR. También nominado "Punta del Ibón" como nombre anterior en OSM e IGEAR (que duplica dicho nombre para 2 cimas), pero el otro tiene más antigüedad con ese nombre, así que propongo "Pequeño Bachimala S" para distinguirlo</t>
  </si>
  <si>
    <t>POSIBLE DISCREPANCIA, ERROR O A ESTUDIAR. Una propuesta lógica sería "Gabieto central". Alejos lo relata como "cota intermedia que tal vez cumpla los requisitos"</t>
  </si>
  <si>
    <t>POSIBLE DISCREPANCIA, ERROR O A ESTUDIAR. Las coordenadas son las indicadas por IGEAR y coincide en situación con la Guía Alejos (aunque en este caso descatalogado por prominencia 7 m). En OSM está puesto erróneamente algo más al oeste (42.690921, 0.522081). Es posible que esa cota indicada en OSM sea "Hito del Perdiguero" (sin orientación), ya que así se indica en algunos tracks de Wikiloc en los que también aparece el Hito Oriental de Perdiguero.</t>
  </si>
  <si>
    <t>POSIBLE DISCREPANCIA, ERROR O A ESTUDIAR. Coincido con IGEAR en que es un tresmil. Prominencia 13 m y 17 m medido 2 veces ida/vuelta</t>
  </si>
  <si>
    <t>POSIBLE DISCREPANCIA, ERROR O A ESTUDIAR. Según Alejos, por la posición éste sería "Las Espadas / Llardaneta", pero en OSM no hay ningún pico ahí y, por las altitudes, podían tenerse que intercambiar</t>
  </si>
  <si>
    <t>POSIBLE DISCREPANCIA, ERROR O A ESTUDIAR. Prominencia 10,8 m según LIDAR del ICGC, 9 m según Cazafantasmas</t>
  </si>
  <si>
    <t>&lt;div style='display: block; text-align: center; padding: 0px 0; font-size: 1.4em;'&gt;&lt;a href='#!' class='open-popup' data-info='ℹ POSIBLE DISCREPANCIA, ERROR O A ESTUDIAR. Sería la punta del nudo que hay al sur del Pico Abadías. Abajo, a su sureste, aunque cercana pero unos 200 más bajo, está la Aguja SO del Pico Abadías así que no creo que sea una confusión con ésta'&gt;&lt;img src='/wp-content/uploads/icono-informacion-small.png' alt='Más información' title='Más información'&gt;&lt;/a&gt;&lt;/div&gt;</t>
  </si>
  <si>
    <t>&lt;div style='display: block; text-align: center; padding: 0px 0; font-size: 1.4em;'&gt;&lt;a href='#!' class='open-popup' data-info='ℹ POSIBLE DISCREPANCIA, ERROR O A ESTUDIAR. Estaría entre el Pico Cordier y el Pico Collado de la Rimaya'&gt;&lt;img src='/wp-content/uploads/icono-informacion-small.png' alt='Más información' title='Más información'&gt;&lt;/a&gt;&lt;/div&gt;</t>
  </si>
  <si>
    <t>&lt;div style='display: block; text-align: center; padding: 0px 0; font-size: 1.4em;'&gt;&lt;a href='#!' class='open-popup' data-info='ℹ POSIBLE DISCREPANCIA, ERROR O A ESTUDIAR. Otro nombre es "Antecima NE Maladeta". 11 m de prominencia según Cazafantasmas'&gt;&lt;img src='/wp-content/uploads/icono-informacion-small.png' alt='Más información' title='Más información'&gt;&lt;/a&gt;&lt;/div&gt;</t>
  </si>
  <si>
    <t>&lt;div style='display: block; text-align: center; padding: 0px 0; font-size: 1.4em;'&gt;&lt;a href='#!' class='open-popup' data-info='ℹ POSIBLE DISCREPANCIA, ERROR O A ESTUDIAR. Lo tenía con dificultad D, pero pongo PD tal como indica Guía Alejos'&gt;&lt;img src='/wp-content/uploads/icono-informacion-small.png' alt='Más información' title='Más información'&gt;&lt;/a&gt;&lt;/div&gt;</t>
  </si>
  <si>
    <t>&lt;div style='display: block; text-align: center; padding: 0px 0; font-size: 1.4em;'&gt;&lt;a href='#!' class='open-popup' data-info='ℹ POSIBLE DISCREPANCIA, ERROR O A ESTUDIAR. Nuevo propuesto por Cazafantasmas, con 28 m de prominencia. Pyrenaica 2018. Parece que tiene un IV http://sempremoltmeslluny.blogspot.com/2019/09/punta-de-la-brecha-superior-de-llosas.html, https://cazafantasmas3000es.blogspot.com/2022/01/los-tresmiles-fantasmas-punta-de-la.html'&gt;&lt;img src='/wp-content/uploads/icono-informacion-small.png' alt='Más información' title='Más información'&gt;&lt;/a&gt;&lt;/div&gt;</t>
  </si>
  <si>
    <t>&lt;div style='display: block; text-align: center; padding: 0px 0; font-size: 1.4em;'&gt;&lt;a href='#!' class='open-popup' data-info='ℹ POSIBLE DISCREPANCIA, ERROR O A ESTUDIAR. Se accede desde el collado Inferior de Alba continuando la cresta hacia el SSE y es la segunda cota. Otro nombre propuesto por Mendikat es "Incisivo Oriental de Alba" y le da 3.097 m de altitud y 14,1 m de prominencia. La primera cota es el "Colmillo de Alba Occidental", que no cumple requisito de tresmil (3092 m, pero no llega por poco a la prominencia de 10 m). '&gt;&lt;img src='/wp-content/uploads/icono-informacion-small.png' alt='Más información' title='Más información'&gt;&lt;/a&gt;&lt;/div&gt;</t>
  </si>
  <si>
    <t>&lt;div style='display: block; text-align: center; padding: 0px 0; font-size: 1.4em;'&gt;&lt;a href='#!' class='open-popup' data-info='ℹ POSIBLE DISCREPANCIA, ERROR O A ESTUDIAR. A. a estudiar: 10 m prominencia dudosa. Acceso: bajar a canal, subir haciendo zetas hasta horcada'&gt;&lt;img src='/wp-content/uploads/icono-informacion-small.png' alt='Más información' title='Más información'&gt;&lt;/a&gt;&lt;/div&gt;</t>
  </si>
  <si>
    <t>&lt;div style='display: block; text-align: center; padding: 0px 0; font-size: 1.4em;'&gt;&lt;a href='#!' class='open-popup' data-info='ℹ POSIBLE DISCREPANCIA, ERROR O A ESTUDIAR. En OSM está mal puesto como "Agulla de la Roca de Cregüeña", pero ese nombre corresponde a la "Aguja Suroeste del Pico Abadías" que está al norte de esta cresta de forma separada, en 42.641776, 0.636858. Además, es un posible error del IGEAR, al posicionar mal el "Tucón de la Crencha de Cregüeña", que tiene mucha más lógica que sea el que no ha inventariado y que es la "Aguja de Cregüeña", cuya posición real es 42.63467, 0.63574'&gt;&lt;img src='/wp-content/uploads/icono-informacion-small.png' alt='Más información' title='Más información'&gt;&lt;/a&gt;&lt;/div&gt;</t>
  </si>
  <si>
    <t>&lt;div style='display: block; text-align: center; padding: 0px 0; font-size: 1.4em;'&gt;&lt;a href='#!' class='open-popup' data-info='ℹ POSIBLE DISCREPANCIA, ERROR O A ESTUDIAR. Estaría entre la Aguja de Cregüeña y la Aguja Juncadella. En OSM está desplazado ligeramente al nordeste, en (42.633955, 0.634192)'&gt;&lt;img src='/wp-content/uploads/icono-informacion-small.png' alt='Más información' title='Más información'&gt;&lt;/a&gt;&lt;/div&gt;</t>
  </si>
  <si>
    <t>&lt;div style='display: block; text-align: center; padding: 0px 0; font-size: 1.4em;'&gt;&lt;a href='#!' class='open-popup' data-info='ℹ POSIBLE DISCREPANCIA, ERROR O A ESTUDIAR. 11,3 m prominencia según Cazafantasmas'&gt;&lt;img src='/wp-content/uploads/icono-informacion-small.png' alt='Más información' title='Más información'&gt;&lt;/a&gt;&lt;/div&gt;</t>
  </si>
  <si>
    <t>&lt;div style='display: block; text-align: center; padding: 0px 0; font-size: 1.4em;'&gt;&lt;a href='#!' class='open-popup' data-info='ℹ POSIBLE DISCREPANCIA, ERROR O A ESTUDIAR. También nominado "Punta del Ibón" como nombre anterior en OSM e IGEAR (que duplica dicho nombre para 2 cimas), pero el otro tiene más antigüedad con ese nombre, así que propongo "Pequeño Bachimala S" para distinguirlo'&gt;&lt;img src='/wp-content/uploads/icono-informacion-small.png' alt='Más información' title='Más información'&gt;&lt;/a&gt;&lt;/div&gt;</t>
  </si>
  <si>
    <t>&lt;div style='display: block; text-align: center; padding: 0px 0; font-size: 1.4em;'&gt;&lt;a href='#!' class='open-popup' data-info='ℹ POSIBLE DISCREPANCIA, ERROR O A ESTUDIAR. Una propuesta lógica sería "Gabieto central". Alejos lo relata como "cota intermedia que tal vez cumpla los requisitos"'&gt;&lt;img src='/wp-content/uploads/icono-informacion-small.png' alt='Más información' title='Más información'&gt;&lt;/a&gt;&lt;/div&gt;</t>
  </si>
  <si>
    <t>&lt;div style='display: block; text-align: center; padding: 0px 0; font-size: 1.4em;'&gt;&lt;a href='#!' class='open-popup' data-info='ℹ POSIBLE DISCREPANCIA, ERROR O A ESTUDIAR. Las coordenadas son las indicadas por IGEAR y coincide en situación con la Guía Alejos (aunque en este caso descatalogado por prominencia 7 m). En OSM está puesto erróneamente algo más al oeste (42.690921, 0.522081). Es posible que esa cota indicada en OSM sea "Hito del Perdiguero" (sin orientación), ya que así se indica en algunos tracks de Wikiloc en los que también aparece el Hito Oriental de Perdiguero.'&gt;&lt;img src='/wp-content/uploads/icono-informacion-small.png' alt='Más información' title='Más información'&gt;&lt;/a&gt;&lt;/div&gt;</t>
  </si>
  <si>
    <t>&lt;div style='display: block; text-align: center; padding: 0px 0; font-size: 1.4em;'&gt;&lt;a href='#!' class='open-popup' data-info='ℹ POSIBLE DISCREPANCIA, ERROR O A ESTUDIAR. Coincido con IGEAR en que es un tresmil. Prominencia 13 m y 17 m medido 2 veces ida/vuelta'&gt;&lt;img src='/wp-content/uploads/icono-informacion-small.png' alt='Más información' title='Más información'&gt;&lt;/a&gt;&lt;/div&gt;</t>
  </si>
  <si>
    <t>&lt;div style='display: block; text-align: center; padding: 0px 0; font-size: 1.4em;'&gt;&lt;a href='#!' class='open-popup' data-info='ℹ POSIBLE DISCREPANCIA, ERROR O A ESTUDIAR. Según Alejos, por la posición éste sería "Las Espadas / Llardaneta", pero en OSM no hay ningún pico ahí y, por las altitudes, podían tenerse que intercambiar'&gt;&lt;img src='/wp-content/uploads/icono-informacion-small.png' alt='Más información' title='Más información'&gt;&lt;/a&gt;&lt;/div&gt;</t>
  </si>
  <si>
    <t>&lt;div style='display: block; text-align: center; padding: 0px 0; font-size: 1.4em;'&gt;&lt;a href='#!' class='open-popup' data-info='ℹ POSIBLE DISCREPANCIA, ERROR O A ESTUDIAR. Prominencia 10,8 m según LIDAR del ICGC, 9 m según Cazafantasmas'&gt;&lt;img src='/wp-content/uploads/icono-informacion-small.png' alt='Más información' title='Más información'&gt;&lt;/a&gt;&lt;/div&gt;</t>
  </si>
  <si>
    <t>Punta Alta de Comalesbienes</t>
  </si>
  <si>
    <t>https://mattinmendia.blogspot.com/</t>
  </si>
  <si>
    <t>MattinMendia</t>
  </si>
  <si>
    <t>POSIBLE DISCREPANCIA, ERROR O A ESTUDIAR. Guía Alejos/INGEAR</t>
  </si>
  <si>
    <t>&lt;div style='display: block; text-align: center; padding: 0px 0; font-size: 1.4em;'&gt;&lt;a href='#!' class='open-popup' data-info='ℹ POSIBLE DISCREPANCIA, ERROR O A ESTUDIAR. Guía Alejos/INGEAR'&gt;&lt;img src='/wp-content/uploads/icono-informacion-small.png' alt='Más información' title='Más información'&gt;&lt;/a&gt;&lt;/div&gt;</t>
  </si>
  <si>
    <t>Antecima Sur del Mulhacén</t>
  </si>
  <si>
    <t>Copiamos la fila 2 de MAPA tresmiles.csv hacia abajo, hasta la útima fila que haya en TRESMILES</t>
  </si>
  <si>
    <t>Copiamos la segunda fila de TABLA Espejo (copiar) hasta la última fila que haya en TRESMILES</t>
  </si>
  <si>
    <t>POSIBLE DISCREPANCIA, ERROR O A ESTUDIAR. IGEAR le ha puesto las mismas coordenadas y altitud que a la "Punta Brecha Russell" (oficialmente "Cap de la Vall"). Las coordenadas son las puestas aquí</t>
  </si>
  <si>
    <t>POSIBLE DISCREPANCIA, ERROR O A ESTUDIAR. A. a estudiar: lo descatalogaría por prominencia 5 m</t>
  </si>
  <si>
    <t>POSIBLE DISCREPANCIA, ERROR O A ESTUDIAR. A. a estudiar: prominencia aprox. 8 m máximo</t>
  </si>
  <si>
    <t>POSIBLE DISCREPANCIA, ERROR O A ESTUDIAR. A. a estudiar: solo 7 m prominencia respecto al collado con el otro poco. bastante claro</t>
  </si>
  <si>
    <t>POSIBLE DISCREPANCIA, ERROR O A ESTUDIAR. A. a estudiar: la cercana Punta Aires me daba 11 m por el sur</t>
  </si>
  <si>
    <t>&lt;div style='display: block; text-align: center; padding: 0px 0; font-size: 1.4em;'&gt;&lt;a href='#!' class='open-popup' data-info='ℹ POSIBLE DISCREPANCIA, ERROR O A ESTUDIAR. IGEAR le ha puesto las mismas coordenadas y altitud que a la "Punta Brecha Russell" (oficialmente "Cap de la Vall"). Las coordenadas son las puestas aquí'&gt;&lt;img src='/wp-content/uploads/icono-informacion-small.png' alt='Más información' title='Más información'&gt;&lt;/a&gt;&lt;/div&gt;</t>
  </si>
  <si>
    <t>&lt;div style='display: block; text-align: center; padding: 0px 0; font-size: 1.4em;'&gt;&lt;a href='#!' class='open-popup' data-info='ℹ POSIBLE DISCREPANCIA, ERROR O A ESTUDIAR. A. a estudiar: prominencia aprox. 8 m máximo'&gt;&lt;img src='/wp-content/uploads/icono-informacion-small.png' alt='Más información' title='Más información'&gt;&lt;/a&gt;&lt;/div&gt;</t>
  </si>
  <si>
    <t>&lt;div style='display: block; text-align: center; padding: 0px 0; font-size: 1.4em;'&gt;&lt;a href='#!' class='open-popup' data-info='ℹ POSIBLE DISCREPANCIA, ERROR O A ESTUDIAR. A. a estudiar: lo descatalogaría por prominencia 5 m'&gt;&lt;img src='/wp-content/uploads/icono-informacion-small.png' alt='Más información' title='Más información'&gt;&lt;/a&gt;&lt;/div&gt;</t>
  </si>
  <si>
    <t>&lt;div style='display: block; text-align: center; padding: 0px 0; font-size: 1.4em;'&gt;&lt;a href='#!' class='open-popup' data-info='ℹ POSIBLE DISCREPANCIA, ERROR O A ESTUDIAR. A. a estudiar: la cercana Punta Aires me daba 11 m por el sur'&gt;&lt;img src='/wp-content/uploads/icono-informacion-small.png' alt='Más información' title='Más información'&gt;&lt;/a&gt;&lt;/div&gt;</t>
  </si>
  <si>
    <t>&lt;div style='display: block; text-align: center; padding: 0px 0; font-size: 1.4em;'&gt;&lt;a href='#!' class='open-popup' data-info='ℹ POSIBLE DISCREPANCIA, ERROR O A ESTUDIAR. A. a estudiar: solo 7 m prominencia respecto al collado con el otro poco. bastante claro'&gt;&lt;img src='/wp-content/uploads/icono-informacion-small.png' alt='Más información' title='Más información'&gt;&lt;/a&gt;&lt;/div&gt;</t>
  </si>
  <si>
    <t>Balaïtous / Balaitous</t>
  </si>
  <si>
    <t>Gran Vignemale / Pique Longue</t>
  </si>
  <si>
    <t>Montcalm</t>
  </si>
  <si>
    <t>Pic de Verdaguer</t>
  </si>
  <si>
    <t>42.591660</t>
  </si>
  <si>
    <t>0.827325</t>
  </si>
  <si>
    <t>42.591660, 0.827325</t>
  </si>
  <si>
    <t>&lt;a style='display: block; text-align: center; padding: 0px 0; font-size: 1.4em;' href='https://tresmiles.es/mapa.html?lat=42.591660&amp;lon=0.827325&amp;zoom=17'&gt;&lt;img src='/wp-content/uploads/icono-mapa-topografico-small.png' alt='Mapa' title='Mapa'&gt;&lt;/a&gt;</t>
  </si>
  <si>
    <t>Cerramos (sin guardar)</t>
  </si>
  <si>
    <t>IMPORTANTE: Si hemos eliminado o añadido filas en la hoja principal, hay que eliminar filas al final porque si no el CSV genera ;;;;;. Ante la duda, eliminar todas las filas menos la segunda bajo títulos y asegurarse de que apuntan a la fila 2 de la hoja principal</t>
  </si>
  <si>
    <t>Tuca Llardaneta Suroeste</t>
  </si>
  <si>
    <t>2025: Sostremetries: 3.356,1 m</t>
  </si>
  <si>
    <t>2025: Sostremetries 3.353,4 m, pero 8,1 prominencia</t>
  </si>
  <si>
    <t>2025: Sostremetries 3.052,7 m, pero 7,7 m prominencia</t>
  </si>
  <si>
    <t>2025: Sostremetries: 3.292,5 m y 11,1 m de prominencia</t>
  </si>
  <si>
    <t>42.64607</t>
  </si>
  <si>
    <t>0.42474</t>
  </si>
  <si>
    <t>2025: Sostremetries lo descubre; 3247,8 m y 10,8 m de prominencia. Su nombre podría ser "Espades S / Lardaneta S", siguiendo la toponimia y lógica del IGEAR. Las coordenadas son, provisionalmente, aproximadas</t>
  </si>
  <si>
    <t>Ordenar por Zona &gt; Altitud</t>
  </si>
  <si>
    <t>&lt;div style='display: block; text-align: center; padding: 0px 0; font-size: 1.4em;'&gt;&lt;a href='#!' class='open-popup' data-info='ℹ 2025: Sostremetries: 3.356,1 m'&gt;&lt;img src='/wp-content/uploads/icono-informacion-small.png' alt='Más información' title='Más información'&gt;&lt;/a&gt;&lt;/div&gt;</t>
  </si>
  <si>
    <t>&lt;div style='display: block; text-align: center; padding: 0px 0; font-size: 1.4em;'&gt;&lt;a href='#!' class='open-popup' data-info='ℹ 2025: Sostremetries: 3.292,5 m y 11,1 m de prominencia'&gt;&lt;img src='/wp-content/uploads/icono-informacion-small.png' alt='Más información' title='Más información'&gt;&lt;/a&gt;&lt;/div&gt;</t>
  </si>
  <si>
    <t>42.64607, 0.42474</t>
  </si>
  <si>
    <t>&lt;a style='display: block; text-align: center; padding: 0px 0; font-size: 1.4em;' href='https://tresmiles.es/mapa.html?lat=42.64607&amp;lon=0.42474&amp;zoom=17'&gt;&lt;img src='/wp-content/uploads/icono-mapa-topografico-small.png' alt='Mapa' title='Mapa'&gt;&lt;/a&gt;</t>
  </si>
  <si>
    <t>&lt;div style='display: block; text-align: center; padding: 0px 0; font-size: 1.4em;'&gt;&lt;a href='#!' class='open-popup' data-info='ℹ 2025: Sostremetries lo descubre; 3247,8 m y 10,8 m de prominencia. Su nombre podría ser "Espades S / Lardaneta S", siguiendo la toponimia y lógica del IGEAR. Las coordenadas son, provisionalmente, aproximadas'&gt;&lt;img src='/wp-content/uploads/icono-informacion-small.png' alt='Más información' title='Más información'&gt;&lt;/a&gt;&lt;/div&gt;</t>
  </si>
  <si>
    <t>&lt;wpt lat="42.642417" lon="0.638472"&gt;&lt;ele&gt;3270&lt;/ele&gt;&lt;name&gt;Sin nombre clásico&lt;/name&gt;&lt;desc&gt;Nombre oficial: Tuqueta Ròya de Cregüeña&amp;#10;Altitud: 3270 m &amp;#10;Dificultad: &amp;#10;Más información: POSIBLE DISCREPANCIA, ERROR O A ESTUDIAR. Sería la punta del nudo que hay al sur del Pico Abadías. Abajo, a su sureste, aunque cercana pero unos 200 más bajo, está la Aguja SO del Pico Abadías así que no creo que sea una confusión con ésta&lt;/desc&gt;&lt;/wpt&gt;</t>
  </si>
  <si>
    <t>https://www.openstreetmap.org/edit#map=18/42.642417/0.638472</t>
  </si>
  <si>
    <t>&lt;a href='https://www.windy.com/42.642417/0.638472/wind?42.642417,0.638472,13' target='_blank'&gt;&lt;img src='/wp-content/uploads/icono-windy-small.png' alt='Windy' title='Viento Windy'&gt;&lt;/a&gt;</t>
  </si>
  <si>
    <t>https://www.windy.com/42.642417/0.638472/wind?42.642417,0.638472,13</t>
  </si>
  <si>
    <t>&lt;a href='https://www.meteoblue.com/es/tiempo/pronostico/multimodel/42.642417N0.638472E' target='_blank'&gt;&lt;img src='/wp-content/uploads/icono-meteoblue-small.png' alt='Meteoblue' title='Multimodel Meteoblue'&gt;&lt;/a&gt;</t>
  </si>
  <si>
    <t>https://www.meteoblue.com/es/tiempo/pronostico/multimodel/42.642417N0.638472E</t>
  </si>
  <si>
    <t>&lt;a href='https://brouter.de/brouter-web/#map=13/42.642417/0.638472/OpenTopoMap&amp;pois=0.638472,42.642417' target='_blank'&gt;&lt;img src='/wp-content/uploads/icono-mapa-topografico-small.png' alt='Mapa topográfico brouter.de' title='Mapa topográfico brouter.de'&gt;&lt;/a&gt;</t>
  </si>
  <si>
    <t>https://brouter.de/brouter-web/#map=13/42.642417/0.638472/OpenTopoMap&amp;pois=0.638472,42.642417</t>
  </si>
  <si>
    <t>&lt;a href='https://gpx.studio/app#13/42.642417/0.638472' target='_blank'&gt;&lt;img src='/wp-content/uploads/icono-mapa-topografico-gpx-studio-small.png' alt='Mapa topográfico gpx.studio' title='Mapa topográfico gpx.studio'&gt;&lt;/a&gt;</t>
  </si>
  <si>
    <t>https://gpx.studio/app#13/42.642417/0.638472</t>
  </si>
  <si>
    <t>https://nakarte.me/#m=13/42.642417/0.638472&amp;l=Czt/Sa</t>
  </si>
  <si>
    <t>&lt;a href='https://www.google.com/maps/dir/42.8664,-2.6852/42.642417,0.638472' target='_blank'&gt;&lt;img src='/wp-content/uploads/icono-navegacion-google-maps-small.png' alt='Navegación Google Maps' title='Navegación Google Maps'&gt;&lt;/a&gt;</t>
  </si>
  <si>
    <t>&lt;wpt lat="42.648639" lon="0.635306"&gt;&lt;ele&gt;3261&lt;/ele&gt;&lt;name&gt;Pico de la Rimaya&lt;/name&gt;&lt;desc&gt;Nombre oficial: Tuca de la Rimalla&amp;#10;Altitud: 3261 m &amp;#10;Dificultad: &amp;#10;Más información: POSIBLE DISCREPANCIA, ERROR O A ESTUDIAR. Estaría entre el Pico Cordier y el Pico Collado de la Rimaya&lt;/desc&gt;&lt;/wpt&gt;</t>
  </si>
  <si>
    <t>https://www.openstreetmap.org/edit#map=18/42.648639/0.635306</t>
  </si>
  <si>
    <t>&lt;a href='https://www.windy.com/42.648639/0.635306/wind?42.648639,0.635306,13' target='_blank'&gt;&lt;img src='/wp-content/uploads/icono-windy-small.png' alt='Windy' title='Viento Windy'&gt;&lt;/a&gt;</t>
  </si>
  <si>
    <t>https://www.windy.com/42.648639/0.635306/wind?42.648639,0.635306,13</t>
  </si>
  <si>
    <t>&lt;a href='https://www.meteoblue.com/es/tiempo/pronostico/multimodel/42.648639N0.635306E' target='_blank'&gt;&lt;img src='/wp-content/uploads/icono-meteoblue-small.png' alt='Meteoblue' title='Multimodel Meteoblue'&gt;&lt;/a&gt;</t>
  </si>
  <si>
    <t>https://www.meteoblue.com/es/tiempo/pronostico/multimodel/42.648639N0.635306E</t>
  </si>
  <si>
    <t>&lt;a href='https://brouter.de/brouter-web/#map=13/42.648639/0.635306/OpenTopoMap&amp;pois=0.635306,42.648639' target='_blank'&gt;&lt;img src='/wp-content/uploads/icono-mapa-topografico-small.png' alt='Mapa topográfico brouter.de' title='Mapa topográfico brouter.de'&gt;&lt;/a&gt;</t>
  </si>
  <si>
    <t>https://brouter.de/brouter-web/#map=13/42.648639/0.635306/OpenTopoMap&amp;pois=0.635306,42.648639</t>
  </si>
  <si>
    <t>&lt;a href='https://gpx.studio/app#13/42.648639/0.635306' target='_blank'&gt;&lt;img src='/wp-content/uploads/icono-mapa-topografico-gpx-studio-small.png' alt='Mapa topográfico gpx.studio' title='Mapa topográfico gpx.studio'&gt;&lt;/a&gt;</t>
  </si>
  <si>
    <t>https://gpx.studio/app#13/42.648639/0.635306</t>
  </si>
  <si>
    <t>https://nakarte.me/#m=13/42.648639/0.635306&amp;l=Czt/Sa</t>
  </si>
  <si>
    <t>&lt;a href='https://www.google.com/maps/dir/42.8664,-2.6852/42.648639,0.635306' target='_blank'&gt;&lt;img src='/wp-content/uploads/icono-navegacion-google-maps-small.png' alt='Navegación Google Maps' title='Navegación Google Maps'&gt;&lt;/a&gt;</t>
  </si>
  <si>
    <t>&lt;wpt lat="42.647694" lon="0.637000"&gt;&lt;ele&gt;3261&lt;/ele&gt;&lt;name&gt;Pico Collado de la Rimaya&lt;/name&gt;&lt;desc&gt;Nombre oficial: Tuca d'el Cuello de la Rimalla&amp;#10;Altitud: 3261 m &amp;#10;Dificultad: AD-&amp;#10;Más información: &lt;/desc&gt;&lt;/wpt&gt;</t>
  </si>
  <si>
    <t>https://www.openstreetmap.org/edit#map=18/42.647694/0.637000</t>
  </si>
  <si>
    <t>&lt;a href='https://www.windy.com/42.647694/0.637000/wind?42.647694,0.637000,13' target='_blank'&gt;&lt;img src='/wp-content/uploads/icono-windy-small.png' alt='Windy' title='Viento Windy'&gt;&lt;/a&gt;</t>
  </si>
  <si>
    <t>https://www.windy.com/42.647694/0.637000/wind?42.647694,0.637000,13</t>
  </si>
  <si>
    <t>&lt;a href='https://www.meteoblue.com/es/tiempo/pronostico/multimodel/42.647694N0.637000E' target='_blank'&gt;&lt;img src='/wp-content/uploads/icono-meteoblue-small.png' alt='Meteoblue' title='Multimodel Meteoblue'&gt;&lt;/a&gt;</t>
  </si>
  <si>
    <t>https://www.meteoblue.com/es/tiempo/pronostico/multimodel/42.647694N0.637000E</t>
  </si>
  <si>
    <t>&lt;a href='https://brouter.de/brouter-web/#map=13/42.647694/0.637000/OpenTopoMap&amp;pois=0.637000,42.647694' target='_blank'&gt;&lt;img src='/wp-content/uploads/icono-mapa-topografico-small.png' alt='Mapa topográfico brouter.de' title='Mapa topográfico brouter.de'&gt;&lt;/a&gt;</t>
  </si>
  <si>
    <t>https://brouter.de/brouter-web/#map=13/42.647694/0.637000/OpenTopoMap&amp;pois=0.637000,42.647694</t>
  </si>
  <si>
    <t>&lt;a href='https://gpx.studio/app#13/42.647694/0.637000' target='_blank'&gt;&lt;img src='/wp-content/uploads/icono-mapa-topografico-gpx-studio-small.png' alt='Mapa topográfico gpx.studio' title='Mapa topográfico gpx.studio'&gt;&lt;/a&gt;</t>
  </si>
  <si>
    <t>https://gpx.studio/app#13/42.647694/0.637000</t>
  </si>
  <si>
    <t>https://nakarte.me/#m=13/42.647694/0.637000&amp;l=Czt/Sa</t>
  </si>
  <si>
    <t>&lt;a href='https://www.google.com/maps/dir/42.8664,-2.6852/42.647694,0.637000' target='_blank'&gt;&lt;img src='/wp-content/uploads/icono-navegacion-google-maps-small.png' alt='Navegación Google Maps' title='Navegación Google Maps'&gt;&lt;/a&gt;</t>
  </si>
  <si>
    <t>&lt;wpt lat="42.647581" lon="0.642158"&gt;&lt;ele&gt;3235&lt;/ele&gt;&lt;name&gt;Maladeta Noreste&lt;/name&gt;&lt;desc&gt;Nombre oficial: &amp;#10;Altitud: 3235 m &amp;#10;Dificultad: PD+&amp;#10;Más información: POSIBLE DISCREPANCIA, ERROR O A ESTUDIAR. Otro nombre es "Antecima NE Maladeta". 11 m de prominencia según Cazafantasmas&lt;/desc&gt;&lt;/wpt&gt;</t>
  </si>
  <si>
    <t>https://www.openstreetmap.org/edit#map=18/42.647581/0.642158</t>
  </si>
  <si>
    <t>&lt;a href='https://www.windy.com/42.647581/0.642158/wind?42.647581,0.642158,13' target='_blank'&gt;&lt;img src='/wp-content/uploads/icono-windy-small.png' alt='Windy' title='Viento Windy'&gt;&lt;/a&gt;</t>
  </si>
  <si>
    <t>https://www.windy.com/42.647581/0.642158/wind?42.647581,0.642158,13</t>
  </si>
  <si>
    <t>&lt;a href='https://www.meteoblue.com/es/tiempo/pronostico/multimodel/42.647581N0.642158E' target='_blank'&gt;&lt;img src='/wp-content/uploads/icono-meteoblue-small.png' alt='Meteoblue' title='Multimodel Meteoblue'&gt;&lt;/a&gt;</t>
  </si>
  <si>
    <t>https://www.meteoblue.com/es/tiempo/pronostico/multimodel/42.647581N0.642158E</t>
  </si>
  <si>
    <t>&lt;a href='https://brouter.de/brouter-web/#map=13/42.647581/0.642158/OpenTopoMap&amp;pois=0.642158,42.647581' target='_blank'&gt;&lt;img src='/wp-content/uploads/icono-mapa-topografico-small.png' alt='Mapa topográfico brouter.de' title='Mapa topográfico brouter.de'&gt;&lt;/a&gt;</t>
  </si>
  <si>
    <t>https://brouter.de/brouter-web/#map=13/42.647581/0.642158/OpenTopoMap&amp;pois=0.642158,42.647581</t>
  </si>
  <si>
    <t>&lt;a href='https://gpx.studio/app#13/42.647581/0.642158' target='_blank'&gt;&lt;img src='/wp-content/uploads/icono-mapa-topografico-gpx-studio-small.png' alt='Mapa topográfico gpx.studio' title='Mapa topográfico gpx.studio'&gt;&lt;/a&gt;</t>
  </si>
  <si>
    <t>https://gpx.studio/app#13/42.647581/0.642158</t>
  </si>
  <si>
    <t>https://nakarte.me/#m=13/42.647581/0.642158&amp;l=Czt/Sa</t>
  </si>
  <si>
    <t>&lt;a href='https://www.google.com/maps/dir/42.8664,-2.6852/42.647581,0.642158' target='_blank'&gt;&lt;img src='/wp-content/uploads/icono-navegacion-google-maps-small.png' alt='Navegación Google Maps' title='Navegación Google Maps'&gt;&lt;/a&gt;</t>
  </si>
  <si>
    <t>&lt;wpt lat="42.641776" lon="0.636858"&gt;&lt;ele&gt;3077&lt;/ele&gt;&lt;name&gt;Aguja Suroeste del Pico Abadías&lt;/name&gt;&lt;desc&gt;Nombre oficial: Agulla de la Roca de Cregüeña&amp;#10;Altitud: 3077 m &amp;#10;Dificultad: D&amp;#10;Más información: https://www.mendikat.net/com/mount/12961&lt;/desc&gt;&lt;/wpt&gt;</t>
  </si>
  <si>
    <t>https://www.openstreetmap.org/edit#map=18/42.641776/0.636858</t>
  </si>
  <si>
    <t>&lt;a href='https://www.windy.com/42.641776/0.636858/wind?42.641776,0.636858,13' target='_blank'&gt;&lt;img src='/wp-content/uploads/icono-windy-small.png' alt='Windy' title='Viento Windy'&gt;&lt;/a&gt;</t>
  </si>
  <si>
    <t>https://www.windy.com/42.641776/0.636858/wind?42.641776,0.636858,13</t>
  </si>
  <si>
    <t>&lt;a href='https://www.meteoblue.com/es/tiempo/pronostico/multimodel/42.641776N0.636858E' target='_blank'&gt;&lt;img src='/wp-content/uploads/icono-meteoblue-small.png' alt='Meteoblue' title='Multimodel Meteoblue'&gt;&lt;/a&gt;</t>
  </si>
  <si>
    <t>https://www.meteoblue.com/es/tiempo/pronostico/multimodel/42.641776N0.636858E</t>
  </si>
  <si>
    <t>&lt;a href='https://brouter.de/brouter-web/#map=13/42.641776/0.636858/OpenTopoMap&amp;pois=0.636858,42.641776' target='_blank'&gt;&lt;img src='/wp-content/uploads/icono-mapa-topografico-small.png' alt='Mapa topográfico brouter.de' title='Mapa topográfico brouter.de'&gt;&lt;/a&gt;</t>
  </si>
  <si>
    <t>https://brouter.de/brouter-web/#map=13/42.641776/0.636858/OpenTopoMap&amp;pois=0.636858,42.641776</t>
  </si>
  <si>
    <t>&lt;a href='https://gpx.studio/app#13/42.641776/0.636858' target='_blank'&gt;&lt;img src='/wp-content/uploads/icono-mapa-topografico-gpx-studio-small.png' alt='Mapa topográfico gpx.studio' title='Mapa topográfico gpx.studio'&gt;&lt;/a&gt;</t>
  </si>
  <si>
    <t>https://gpx.studio/app#13/42.641776/0.636858</t>
  </si>
  <si>
    <t>https://nakarte.me/#m=13/42.641776/0.636858&amp;l=Czt/Sa</t>
  </si>
  <si>
    <t>&lt;a href='https://www.google.com/maps/dir/42.8664,-2.6852/42.641776,0.636858' target='_blank'&gt;&lt;img src='/wp-content/uploads/icono-navegacion-google-maps-small.png' alt='Navegación Google Maps' title='Navegación Google Maps'&gt;&lt;/a&gt;</t>
  </si>
  <si>
    <t>&lt;wpt lat="42.633611" lon="0.633250"&gt;&lt;ele&gt;3022&lt;/ele&gt;&lt;name&gt;Sin nombre clásico&lt;/name&gt;&lt;desc&gt;Nombre oficial: Tucón de la Crencha de Cregüeña&amp;#10;Altitud: 3022 m &amp;#10;Dificultad: &amp;#10;Más información: POSIBLE DISCREPANCIA, ERROR O A ESTUDIAR. Estaría entre la Aguja de Cregüeña y la Aguja Juncadella. En OSM está desplazado ligeramente al nordeste, en (42.633955, 0.634192)&lt;/desc&gt;&lt;/wpt&gt;</t>
  </si>
  <si>
    <t>https://www.openstreetmap.org/edit#map=18/42.633611/0.633250</t>
  </si>
  <si>
    <t>&lt;a href='https://www.windy.com/42.633611/0.633250/wind?42.633611,0.633250,13' target='_blank'&gt;&lt;img src='/wp-content/uploads/icono-windy-small.png' alt='Windy' title='Viento Windy'&gt;&lt;/a&gt;</t>
  </si>
  <si>
    <t>https://www.windy.com/42.633611/0.633250/wind?42.633611,0.633250,13</t>
  </si>
  <si>
    <t>&lt;a href='https://www.meteoblue.com/es/tiempo/pronostico/multimodel/42.633611N0.633250E' target='_blank'&gt;&lt;img src='/wp-content/uploads/icono-meteoblue-small.png' alt='Meteoblue' title='Multimodel Meteoblue'&gt;&lt;/a&gt;</t>
  </si>
  <si>
    <t>https://www.meteoblue.com/es/tiempo/pronostico/multimodel/42.633611N0.633250E</t>
  </si>
  <si>
    <t>&lt;a href='https://brouter.de/brouter-web/#map=13/42.633611/0.633250/OpenTopoMap&amp;pois=0.633250,42.633611' target='_blank'&gt;&lt;img src='/wp-content/uploads/icono-mapa-topografico-small.png' alt='Mapa topográfico brouter.de' title='Mapa topográfico brouter.de'&gt;&lt;/a&gt;</t>
  </si>
  <si>
    <t>https://brouter.de/brouter-web/#map=13/42.633611/0.633250/OpenTopoMap&amp;pois=0.633250,42.633611</t>
  </si>
  <si>
    <t>&lt;a href='https://gpx.studio/app#13/42.633611/0.633250' target='_blank'&gt;&lt;img src='/wp-content/uploads/icono-mapa-topografico-gpx-studio-small.png' alt='Mapa topográfico gpx.studio' title='Mapa topográfico gpx.studio'&gt;&lt;/a&gt;</t>
  </si>
  <si>
    <t>https://gpx.studio/app#13/42.633611/0.633250</t>
  </si>
  <si>
    <t>https://nakarte.me/#m=13/42.633611/0.633250&amp;l=Czt/Sa</t>
  </si>
  <si>
    <t>&lt;a href='https://www.google.com/maps/dir/42.8664,-2.6852/42.633611,0.633250' target='_blank'&gt;&lt;img src='/wp-content/uploads/icono-navegacion-google-maps-small.png' alt='Navegación Google Maps' title='Navegación Google Maps'&gt;&lt;/a&gt;</t>
  </si>
  <si>
    <t>&lt;wpt lat="42.767528" lon="-0.271278"&gt;&lt;ele&gt;3006&lt;/ele&gt;&lt;name&gt;Algas SO&lt;/name&gt;&lt;desc&gt;Nombre oficial: Punda dero Corral&amp;#10;Altitud: 3006 m &amp;#10;Dificultad: &amp;#10;Más información: POSIBLE DISCREPANCIA, ERROR O A ESTUDIAR. Guía Alejos/INGEAR&lt;/desc&gt;&lt;/wpt&gt;</t>
  </si>
  <si>
    <t>https://www.openstreetmap.org/edit#map=18/42.767528/-0.271278</t>
  </si>
  <si>
    <t>&lt;a href='https://www.windy.com/42.767528/-0.271278/wind?42.767528,-0.271278,13' target='_blank'&gt;&lt;img src='/wp-content/uploads/icono-windy-small.png' alt='Windy' title='Viento Windy'&gt;&lt;/a&gt;</t>
  </si>
  <si>
    <t>https://www.windy.com/42.767528/-0.271278/wind?42.767528,-0.271278,13</t>
  </si>
  <si>
    <t>&lt;a href='https://www.meteoblue.com/es/tiempo/pronostico/multimodel/42.767528N-0.271278E' target='_blank'&gt;&lt;img src='/wp-content/uploads/icono-meteoblue-small.png' alt='Meteoblue' title='Multimodel Meteoblue'&gt;&lt;/a&gt;</t>
  </si>
  <si>
    <t>https://www.meteoblue.com/es/tiempo/pronostico/multimodel/42.767528N-0.271278E</t>
  </si>
  <si>
    <t>&lt;a href='https://brouter.de/brouter-web/#map=13/42.767528/-0.271278/OpenTopoMap&amp;pois=-0.271278,42.767528' target='_blank'&gt;&lt;img src='/wp-content/uploads/icono-mapa-topografico-small.png' alt='Mapa topográfico brouter.de' title='Mapa topográfico brouter.de'&gt;&lt;/a&gt;</t>
  </si>
  <si>
    <t>https://brouter.de/brouter-web/#map=13/42.767528/-0.271278/OpenTopoMap&amp;pois=-0.271278,42.767528</t>
  </si>
  <si>
    <t>&lt;a href='https://gpx.studio/app#13/42.767528/-0.271278' target='_blank'&gt;&lt;img src='/wp-content/uploads/icono-mapa-topografico-gpx-studio-small.png' alt='Mapa topográfico gpx.studio' title='Mapa topográfico gpx.studio'&gt;&lt;/a&gt;</t>
  </si>
  <si>
    <t>https://gpx.studio/app#13/42.767528/-0.271278</t>
  </si>
  <si>
    <t>https://nakarte.me/#m=13/42.767528/-0.271278&amp;l=Czt/Sa</t>
  </si>
  <si>
    <t>&lt;a href='https://www.google.com/maps/dir/42.8664,-2.6852/42.767528,-0.271278' target='_blank'&gt;&lt;img src='/wp-content/uploads/icono-navegacion-google-maps-small.png' alt='Navegación Google Maps' title='Navegación Google Maps'&gt;&lt;/a&gt;</t>
  </si>
  <si>
    <t>&lt;wpt lat="42.591660" lon="0.827325"&gt;&lt;ele&gt;3012&lt;/ele&gt;&lt;name&gt;Aguja Sur de Malavesina&lt;/name&gt;&lt;desc&gt;Nombre oficial: Agulla Sud de Malvesina&amp;#10;Altitud: 3012 m &amp;#10;Dificultad: Sin clasificar&amp;#10;Más información: POSIBLE DISCREPANCIA, ERROR O A ESTUDIAR. Prominencia 10,8 m según LIDAR del ICGC, 9 m según Cazafantasmas&lt;/desc&gt;&lt;/wpt&gt;</t>
  </si>
  <si>
    <t>https://www.openstreetmap.org/edit#map=18/42.591660/0.827325</t>
  </si>
  <si>
    <t>&lt;a href='https://www.windy.com/42.591660/0.827325/wind?42.591660,0.827325,13' target='_blank'&gt;&lt;img src='/wp-content/uploads/icono-windy-small.png' alt='Windy' title='Viento Windy'&gt;&lt;/a&gt;</t>
  </si>
  <si>
    <t>https://www.windy.com/42.591660/0.827325/wind?42.591660,0.827325,13</t>
  </si>
  <si>
    <t>&lt;a href='https://www.meteoblue.com/es/tiempo/pronostico/multimodel/42.591660N0.827325E' target='_blank'&gt;&lt;img src='/wp-content/uploads/icono-meteoblue-small.png' alt='Meteoblue' title='Multimodel Meteoblue'&gt;&lt;/a&gt;</t>
  </si>
  <si>
    <t>https://www.meteoblue.com/es/tiempo/pronostico/multimodel/42.591660N0.827325E</t>
  </si>
  <si>
    <t>&lt;a href='https://brouter.de/brouter-web/#map=13/42.591660/0.827325/OpenTopoMap&amp;pois=0.827325,42.591660' target='_blank'&gt;&lt;img src='/wp-content/uploads/icono-mapa-topografico-small.png' alt='Mapa topográfico brouter.de' title='Mapa topográfico brouter.de'&gt;&lt;/a&gt;</t>
  </si>
  <si>
    <t>https://brouter.de/brouter-web/#map=13/42.591660/0.827325/OpenTopoMap&amp;pois=0.827325,42.591660</t>
  </si>
  <si>
    <t>&lt;a href='https://gpx.studio/app#13/42.591660/0.827325' target='_blank'&gt;&lt;img src='/wp-content/uploads/icono-mapa-topografico-gpx-studio-small.png' alt='Mapa topográfico gpx.studio' title='Mapa topográfico gpx.studio'&gt;&lt;/a&gt;</t>
  </si>
  <si>
    <t>https://gpx.studio/app#13/42.591660/0.827325</t>
  </si>
  <si>
    <t>https://nakarte.me/#m=13/42.591660/0.827325&amp;l=Czt/Sa</t>
  </si>
  <si>
    <t>&lt;a href='https://www.google.com/maps/dir/42.8664,-2.6852/42.591660,0.827325' target='_blank'&gt;&lt;img src='/wp-content/uploads/icono-navegacion-google-maps-small.png' alt='Navegación Google Maps' title='Navegación Google Maps'&gt;&lt;/a&gt;</t>
  </si>
  <si>
    <t>&lt;wpt lat="42.671861" lon="0.041861"&gt;&lt;ele&gt;3235&lt;/ele&gt;&lt;name&gt;Mallo Tormosa&lt;/name&gt;&lt;desc&gt;Nombre oficial: Punta dera Cuniestra&amp;#10;Altitud: 3235 m &amp;#10;Dificultad: &amp;#10;Más información: POSIBLE DISCREPANCIA, ERROR O A ESTUDIAR. Guía Alejos/INGEAR&lt;/desc&gt;&lt;/wpt&gt;</t>
  </si>
  <si>
    <t>https://www.openstreetmap.org/edit#map=18/42.671861/0.041861</t>
  </si>
  <si>
    <t>&lt;a href='https://www.windy.com/42.671861/0.041861/wind?42.671861,0.041861,13' target='_blank'&gt;&lt;img src='/wp-content/uploads/icono-windy-small.png' alt='Windy' title='Viento Windy'&gt;&lt;/a&gt;</t>
  </si>
  <si>
    <t>https://www.windy.com/42.671861/0.041861/wind?42.671861,0.041861,13</t>
  </si>
  <si>
    <t>&lt;a href='https://www.meteoblue.com/es/tiempo/pronostico/multimodel/42.671861N0.041861E' target='_blank'&gt;&lt;img src='/wp-content/uploads/icono-meteoblue-small.png' alt='Meteoblue' title='Multimodel Meteoblue'&gt;&lt;/a&gt;</t>
  </si>
  <si>
    <t>https://www.meteoblue.com/es/tiempo/pronostico/multimodel/42.671861N0.041861E</t>
  </si>
  <si>
    <t>&lt;a href='https://brouter.de/brouter-web/#map=13/42.671861/0.041861/OpenTopoMap&amp;pois=0.041861,42.671861' target='_blank'&gt;&lt;img src='/wp-content/uploads/icono-mapa-topografico-small.png' alt='Mapa topográfico brouter.de' title='Mapa topográfico brouter.de'&gt;&lt;/a&gt;</t>
  </si>
  <si>
    <t>https://brouter.de/brouter-web/#map=13/42.671861/0.041861/OpenTopoMap&amp;pois=0.041861,42.671861</t>
  </si>
  <si>
    <t>&lt;a href='https://gpx.studio/app#13/42.671861/0.041861' target='_blank'&gt;&lt;img src='/wp-content/uploads/icono-mapa-topografico-gpx-studio-small.png' alt='Mapa topográfico gpx.studio' title='Mapa topográfico gpx.studio'&gt;&lt;/a&gt;</t>
  </si>
  <si>
    <t>https://gpx.studio/app#13/42.671861/0.041861</t>
  </si>
  <si>
    <t>https://nakarte.me/#m=13/42.671861/0.041861&amp;l=Czt/Sa</t>
  </si>
  <si>
    <t>&lt;a href='https://www.google.com/maps/dir/42.8664,-2.6852/42.671861,0.041861' target='_blank'&gt;&lt;img src='/wp-content/uploads/icono-navegacion-google-maps-small.png' alt='Navegación Google Maps' title='Navegación Google Maps'&gt;&lt;/a&gt;</t>
  </si>
  <si>
    <t>&lt;wpt lat="42.673556" lon="0.040861"&gt;&lt;ele&gt;3189&lt;/ele&gt;&lt;name&gt;Sin nombre clásico&lt;/name&gt;&lt;desc&gt;Nombre oficial: Punta dera Canal Fonda&amp;#10;Altitud: 3189 m &amp;#10;Dificultad: &amp;#10;Más información: POSIBLE DISCREPANCIA, ERROR O A ESTUDIAR. Guía Alejos/INGEAR&lt;/desc&gt;&lt;/wpt&gt;</t>
  </si>
  <si>
    <t>https://www.openstreetmap.org/edit#map=18/42.673556/0.040861</t>
  </si>
  <si>
    <t>&lt;a href='https://www.windy.com/42.673556/0.040861/wind?42.673556,0.040861,13' target='_blank'&gt;&lt;img src='/wp-content/uploads/icono-windy-small.png' alt='Windy' title='Viento Windy'&gt;&lt;/a&gt;</t>
  </si>
  <si>
    <t>https://www.windy.com/42.673556/0.040861/wind?42.673556,0.040861,13</t>
  </si>
  <si>
    <t>&lt;a href='https://www.meteoblue.com/es/tiempo/pronostico/multimodel/42.673556N0.040861E' target='_blank'&gt;&lt;img src='/wp-content/uploads/icono-meteoblue-small.png' alt='Meteoblue' title='Multimodel Meteoblue'&gt;&lt;/a&gt;</t>
  </si>
  <si>
    <t>https://www.meteoblue.com/es/tiempo/pronostico/multimodel/42.673556N0.040861E</t>
  </si>
  <si>
    <t>&lt;a href='https://brouter.de/brouter-web/#map=13/42.673556/0.040861/OpenTopoMap&amp;pois=0.040861,42.673556' target='_blank'&gt;&lt;img src='/wp-content/uploads/icono-mapa-topografico-small.png' alt='Mapa topográfico brouter.de' title='Mapa topográfico brouter.de'&gt;&lt;/a&gt;</t>
  </si>
  <si>
    <t>https://brouter.de/brouter-web/#map=13/42.673556/0.040861/OpenTopoMap&amp;pois=0.040861,42.673556</t>
  </si>
  <si>
    <t>&lt;a href='https://gpx.studio/app#13/42.673556/0.040861' target='_blank'&gt;&lt;img src='/wp-content/uploads/icono-mapa-topografico-gpx-studio-small.png' alt='Mapa topográfico gpx.studio' title='Mapa topográfico gpx.studio'&gt;&lt;/a&gt;</t>
  </si>
  <si>
    <t>https://gpx.studio/app#13/42.673556/0.040861</t>
  </si>
  <si>
    <t>https://nakarte.me/#m=13/42.673556/0.040861&amp;l=Czt/Sa</t>
  </si>
  <si>
    <t>&lt;a href='https://www.google.com/maps/dir/42.8664,-2.6852/42.673556,0.040861' target='_blank'&gt;&lt;img src='/wp-content/uploads/icono-navegacion-google-maps-small.png' alt='Navegación Google Maps' title='Navegación Google Maps'&gt;&lt;/a&gt;</t>
  </si>
  <si>
    <t>&lt;wpt lat="42.692667" lon="0.507528"&gt;&lt;ele&gt;3044&lt;/ele&gt;&lt;name&gt;Pico del Portillón de Oô / Robert Ollivier&lt;/name&gt;&lt;desc&gt;Nombre oficial: Tuca d'el Portillón d'O / Tuca d'el Portillón d'el Molsèro&amp;#10;Altitud: 3044 m &amp;#10;Dificultad: PD-&amp;#10;Más información: Desde norte muy complicado porque desapareció glaciar en 2020 y es MUY inestable. Quizá en primavera con nieve puede hacerse. Mejor por el sur y dirección oeste&gt;este&lt;/desc&gt;&lt;/wpt&gt;</t>
  </si>
  <si>
    <t>https://www.openstreetmap.org/edit#map=18/42.692667/0.507528</t>
  </si>
  <si>
    <t>&lt;a href='https://www.windy.com/42.692667/0.507528/wind?42.692667,0.507528,13' target='_blank'&gt;&lt;img src='/wp-content/uploads/icono-windy-small.png' alt='Windy' title='Viento Windy'&gt;&lt;/a&gt;</t>
  </si>
  <si>
    <t>https://www.windy.com/42.692667/0.507528/wind?42.692667,0.507528,13</t>
  </si>
  <si>
    <t>&lt;a href='https://www.meteoblue.com/es/tiempo/pronostico/multimodel/42.692667N0.507528E' target='_blank'&gt;&lt;img src='/wp-content/uploads/icono-meteoblue-small.png' alt='Meteoblue' title='Multimodel Meteoblue'&gt;&lt;/a&gt;</t>
  </si>
  <si>
    <t>https://www.meteoblue.com/es/tiempo/pronostico/multimodel/42.692667N0.507528E</t>
  </si>
  <si>
    <t>&lt;a href='https://brouter.de/brouter-web/#map=13/42.692667/0.507528/OpenTopoMap&amp;pois=0.507528,42.692667' target='_blank'&gt;&lt;img src='/wp-content/uploads/icono-mapa-topografico-small.png' alt='Mapa topográfico brouter.de' title='Mapa topográfico brouter.de'&gt;&lt;/a&gt;</t>
  </si>
  <si>
    <t>https://brouter.de/brouter-web/#map=13/42.692667/0.507528/OpenTopoMap&amp;pois=0.507528,42.692667</t>
  </si>
  <si>
    <t>&lt;a href='https://gpx.studio/app#13/42.692667/0.507528' target='_blank'&gt;&lt;img src='/wp-content/uploads/icono-mapa-topografico-gpx-studio-small.png' alt='Mapa topográfico gpx.studio' title='Mapa topográfico gpx.studio'&gt;&lt;/a&gt;</t>
  </si>
  <si>
    <t>https://gpx.studio/app#13/42.692667/0.507528</t>
  </si>
  <si>
    <t>https://nakarte.me/#m=13/42.692667/0.507528&amp;l=Czt/Sa</t>
  </si>
  <si>
    <t>&lt;a href='https://www.google.com/maps/dir/42.8664,-2.6852/42.692667,0.507528' target='_blank'&gt;&lt;img src='/wp-content/uploads/icono-navegacion-google-maps-small.png' alt='Navegación Google Maps' title='Navegación Google Maps'&gt;&lt;/a&gt;</t>
  </si>
  <si>
    <t>&lt;wpt lat="42.69335" lon="0.47119"&gt;&lt;ele&gt;3001&lt;/ele&gt;&lt;name&gt;Gías inferior&lt;/name&gt;&lt;desc&gt;Nombre oficial: &amp;#10;Altitud: 3001 m &amp;#10;Dificultad: F&amp;#10;Más información: Nuevo Sostremetries 2023 3000,59 m y 13,47 m prominencia&lt;/desc&gt;&lt;/wpt&gt;</t>
  </si>
  <si>
    <t>https://www.openstreetmap.org/edit#map=18/42.69335/0.47119</t>
  </si>
  <si>
    <t>&lt;a href='https://www.windy.com/42.69335/0.47119/wind?42.69335,0.47119,13' target='_blank'&gt;&lt;img src='/wp-content/uploads/icono-windy-small.png' alt='Windy' title='Viento Windy'&gt;&lt;/a&gt;</t>
  </si>
  <si>
    <t>https://www.windy.com/42.69335/0.47119/wind?42.69335,0.47119,13</t>
  </si>
  <si>
    <t>&lt;a href='https://www.meteoblue.com/es/tiempo/pronostico/multimodel/42.69335N0.47119E' target='_blank'&gt;&lt;img src='/wp-content/uploads/icono-meteoblue-small.png' alt='Meteoblue' title='Multimodel Meteoblue'&gt;&lt;/a&gt;</t>
  </si>
  <si>
    <t>https://www.meteoblue.com/es/tiempo/pronostico/multimodel/42.69335N0.47119E</t>
  </si>
  <si>
    <t>&lt;a href='https://brouter.de/brouter-web/#map=13/42.69335/0.47119/OpenTopoMap&amp;pois=0.47119,42.69335' target='_blank'&gt;&lt;img src='/wp-content/uploads/icono-mapa-topografico-small.png' alt='Mapa topográfico brouter.de' title='Mapa topográfico brouter.de'&gt;&lt;/a&gt;</t>
  </si>
  <si>
    <t>https://brouter.de/brouter-web/#map=13/42.69335/0.47119/OpenTopoMap&amp;pois=0.47119,42.69335</t>
  </si>
  <si>
    <t>&lt;a href='https://gpx.studio/app#13/42.69335/0.47119' target='_blank'&gt;&lt;img src='/wp-content/uploads/icono-mapa-topografico-gpx-studio-small.png' alt='Mapa topográfico gpx.studio' title='Mapa topográfico gpx.studio'&gt;&lt;/a&gt;</t>
  </si>
  <si>
    <t>https://gpx.studio/app#13/42.69335/0.47119</t>
  </si>
  <si>
    <t>https://nakarte.me/#m=13/42.69335/0.47119&amp;l=Czt/Sa</t>
  </si>
  <si>
    <t>&lt;a href='https://www.google.com/maps/dir/42.8664,-2.6852/42.69335,0.47119' target='_blank'&gt;&lt;img src='/wp-content/uploads/icono-navegacion-google-maps-small.png' alt='Navegación Google Maps' title='Navegación Google Maps'&gt;&lt;/a&gt;</t>
  </si>
  <si>
    <t>&lt;wpt lat="42.64607" lon="0.42474"&gt;&lt;ele&gt;3247,8&lt;/ele&gt;&lt;name&gt;Sin nombre clásico&lt;/name&gt;&lt;desc&gt;Nombre oficial: &amp;#10;Altitud: 3247,8 m &amp;#10;Dificultad: &amp;#10;Más información: 2025: Sostremetries lo descubre; 3247,8 m y 10,8 m de prominencia. Su nombre podría ser "Espades S / Lardaneta S", siguiendo la toponimia y lógica del IGEAR. Las coordenadas son, provisionalmente, aproximadas&lt;/desc&gt;&lt;/wpt&gt;</t>
  </si>
  <si>
    <t>https://www.openstreetmap.org/edit#map=18/42.64607/0.42474</t>
  </si>
  <si>
    <t>&lt;a href='https://www.windy.com/42.64607/0.42474/wind?42.64607,0.42474,13' target='_blank'&gt;&lt;img src='/wp-content/uploads/icono-windy-small.png' alt='Windy' title='Viento Windy'&gt;&lt;/a&gt;</t>
  </si>
  <si>
    <t>https://www.windy.com/42.64607/0.42474/wind?42.64607,0.42474,13</t>
  </si>
  <si>
    <t>&lt;a href='https://www.meteoblue.com/es/tiempo/pronostico/multimodel/42.64607N0.42474E' target='_blank'&gt;&lt;img src='/wp-content/uploads/icono-meteoblue-small.png' alt='Meteoblue' title='Multimodel Meteoblue'&gt;&lt;/a&gt;</t>
  </si>
  <si>
    <t>https://www.meteoblue.com/es/tiempo/pronostico/multimodel/42.64607N0.42474E</t>
  </si>
  <si>
    <t>&lt;a href='https://brouter.de/brouter-web/#map=13/42.64607/0.42474/OpenTopoMap&amp;pois=0.42474,42.64607' target='_blank'&gt;&lt;img src='/wp-content/uploads/icono-mapa-topografico-small.png' alt='Mapa topográfico brouter.de' title='Mapa topográfico brouter.de'&gt;&lt;/a&gt;</t>
  </si>
  <si>
    <t>https://brouter.de/brouter-web/#map=13/42.64607/0.42474/OpenTopoMap&amp;pois=0.42474,42.64607</t>
  </si>
  <si>
    <t>&lt;a href='https://gpx.studio/app#13/42.64607/0.42474' target='_blank'&gt;&lt;img src='/wp-content/uploads/icono-mapa-topografico-gpx-studio-small.png' alt='Mapa topográfico gpx.studio' title='Mapa topográfico gpx.studio'&gt;&lt;/a&gt;</t>
  </si>
  <si>
    <t>https://gpx.studio/app#13/42.64607/0.42474</t>
  </si>
  <si>
    <t>https://nakarte.me/#m=13/42.64607/0.42474&amp;l=Czt/Sa</t>
  </si>
  <si>
    <t>&lt;a href='https://www.google.com/maps/dir/42.8664,-2.6852/42.64607,0.42474' target='_blank'&gt;&lt;img src='/wp-content/uploads/icono-navegacion-google-maps-small.png' alt='Navegación Google Maps' title='Navegación Google Maps'&gt;&lt;/a&gt;</t>
  </si>
  <si>
    <t>Actualización: 25/11/25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</si>
</sst>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16" x14ac:knownFonts="1">
    <font>
      <sz val="12"/>
      <color theme="1"/>
      <name val="Calibri"/>
      <family val="2"/>
      <scheme val="minor"/>
    </font>
    <font>
      <sz val="11"/>
      <color rgb="FF9C0006"/>
      <name val="Calibri"/>
      <family val="2"/>
      <scheme val="minor"/>
    </font>
    <font>
      <b/>
      <sz val="12"/>
      <color theme="1"/>
      <name val="Calibri"/>
      <family val="2"/>
      <scheme val="minor"/>
    </font>
    <font>
      <sz val="8"/>
      <name val="Calibri"/>
      <family val="2"/>
      <scheme val="minor"/>
    </font>
    <font>
      <b/>
      <sz val="11"/>
      <color rgb="FF9C0006"/>
      <name val="Calibri"/>
      <family val="2"/>
      <scheme val="minor"/>
    </font>
    <font>
      <u/>
      <sz val="12"/>
      <color theme="10"/>
      <name val="Calibri"/>
      <family val="2"/>
      <scheme val="minor"/>
    </font>
    <font>
      <sz val="9"/>
      <color indexed="81"/>
      <name val="Tahoma"/>
      <family val="2"/>
    </font>
    <font>
      <b/>
      <sz val="9"/>
      <color indexed="81"/>
      <name val="Tahoma"/>
      <family val="2"/>
    </font>
    <font>
      <sz val="11"/>
      <color rgb="FF006100"/>
      <name val="Calibri"/>
      <family val="2"/>
      <scheme val="minor"/>
    </font>
    <font>
      <b/>
      <sz val="8"/>
      <color rgb="FF000000"/>
      <name val="Arial"/>
      <family val="2"/>
    </font>
    <font>
      <sz val="8"/>
      <color rgb="FF000000"/>
      <name val="Arial"/>
      <family val="2"/>
    </font>
    <font>
      <sz val="8"/>
      <color rgb="FFFFFFFF"/>
      <name val="Arial"/>
      <family val="2"/>
    </font>
    <font>
      <sz val="12"/>
      <color theme="1"/>
      <name val="Calibri"/>
      <family val="2"/>
      <scheme val="minor"/>
    </font>
    <font>
      <sz val="12"/>
      <color rgb="FF9C0006"/>
      <name val="Calibri"/>
      <family val="2"/>
      <scheme val="minor"/>
    </font>
    <font>
      <sz val="12"/>
      <name val="Calibri"/>
      <family val="2"/>
      <scheme val="minor"/>
    </font>
    <font>
      <b/>
      <sz val="12"/>
      <name val="Calibri"/>
      <family val="2"/>
      <scheme val="minor"/>
    </font>
  </fonts>
  <fills count="15">
    <fill>
      <patternFill patternType="none"/>
    </fill>
    <fill>
      <patternFill patternType="gray125"/>
    </fill>
    <fill>
      <patternFill patternType="solid">
        <fgColor rgb="FFFFC7CE"/>
      </patternFill>
    </fill>
    <fill>
      <patternFill patternType="solid">
        <fgColor theme="0" tint="-0.14999847407452621"/>
        <bgColor indexed="64"/>
      </patternFill>
    </fill>
    <fill>
      <patternFill patternType="solid">
        <fgColor rgb="FF92D050"/>
        <bgColor indexed="64"/>
      </patternFill>
    </fill>
    <fill>
      <patternFill patternType="solid">
        <fgColor rgb="FFC6EFCE"/>
      </patternFill>
    </fill>
    <fill>
      <patternFill patternType="solid">
        <fgColor rgb="FFC0C0C0"/>
        <bgColor indexed="64"/>
      </patternFill>
    </fill>
    <fill>
      <patternFill patternType="solid">
        <fgColor rgb="FFFF0000"/>
        <bgColor indexed="64"/>
      </patternFill>
    </fill>
    <fill>
      <patternFill patternType="solid">
        <fgColor rgb="FF7F007F"/>
        <bgColor indexed="64"/>
      </patternFill>
    </fill>
    <fill>
      <patternFill patternType="solid">
        <fgColor rgb="FF99CC00"/>
        <bgColor indexed="64"/>
      </patternFill>
    </fill>
    <fill>
      <patternFill patternType="solid">
        <fgColor rgb="FFFF6500"/>
        <bgColor indexed="64"/>
      </patternFill>
    </fill>
    <fill>
      <patternFill patternType="solid">
        <fgColor rgb="FFFFCC00"/>
        <bgColor indexed="64"/>
      </patternFill>
    </fill>
    <fill>
      <patternFill patternType="solid">
        <fgColor rgb="FFCC99FF"/>
        <bgColor indexed="64"/>
      </patternFill>
    </fill>
    <fill>
      <patternFill patternType="solid">
        <fgColor rgb="FFFF99CC"/>
        <bgColor indexed="64"/>
      </patternFill>
    </fill>
    <fill>
      <patternFill patternType="solid">
        <fgColor rgb="FF00007F"/>
        <bgColor indexed="64"/>
      </patternFill>
    </fill>
  </fills>
  <borders count="19">
    <border>
      <left/>
      <right/>
      <top/>
      <bottom/>
      <diagonal/>
    </border>
    <border>
      <left/>
      <right/>
      <top/>
      <bottom style="thin">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bottom style="medium">
        <color rgb="FFFF0000"/>
      </bottom>
      <diagonal/>
    </border>
    <border>
      <left/>
      <right style="medium">
        <color rgb="FF000000"/>
      </right>
      <top/>
      <bottom style="medium">
        <color rgb="FF7F007F"/>
      </bottom>
      <diagonal/>
    </border>
    <border>
      <left/>
      <right style="medium">
        <color rgb="FF000000"/>
      </right>
      <top/>
      <bottom style="medium">
        <color rgb="FF99CC00"/>
      </bottom>
      <diagonal/>
    </border>
    <border>
      <left/>
      <right style="medium">
        <color rgb="FF000000"/>
      </right>
      <top/>
      <bottom style="medium">
        <color rgb="FFFF6500"/>
      </bottom>
      <diagonal/>
    </border>
    <border>
      <left/>
      <right style="medium">
        <color rgb="FF000000"/>
      </right>
      <top/>
      <bottom style="medium">
        <color rgb="FFCC99FF"/>
      </bottom>
      <diagonal/>
    </border>
    <border>
      <left/>
      <right style="medium">
        <color rgb="FF000000"/>
      </right>
      <top/>
      <bottom style="medium">
        <color rgb="FFFF99CC"/>
      </bottom>
      <diagonal/>
    </border>
    <border>
      <left/>
      <right style="medium">
        <color rgb="FF000000"/>
      </right>
      <top/>
      <bottom style="medium">
        <color rgb="FF00007F"/>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5">
    <xf numFmtId="0" fontId="0" fillId="0" borderId="0"/>
    <xf numFmtId="0" fontId="1" fillId="2" borderId="0" applyNumberFormat="0" applyBorder="0" applyAlignment="0" applyProtection="0"/>
    <xf numFmtId="0" fontId="5" fillId="0" borderId="0" applyNumberFormat="0" applyFill="0" applyBorder="0" applyAlignment="0" applyProtection="0"/>
    <xf numFmtId="0" fontId="8" fillId="5" borderId="0" applyNumberFormat="0" applyBorder="0" applyAlignment="0" applyProtection="0"/>
    <xf numFmtId="43" fontId="12" fillId="0" borderId="0" applyFont="0" applyFill="0" applyBorder="0" applyAlignment="0" applyProtection="0"/>
  </cellStyleXfs>
  <cellXfs count="68">
    <xf numFmtId="0" fontId="0" fillId="0" borderId="0" xfId="0"/>
    <xf numFmtId="0" fontId="1" fillId="2" borderId="0" xfId="1"/>
    <xf numFmtId="0" fontId="2" fillId="0" borderId="0" xfId="0" applyFont="1"/>
    <xf numFmtId="0" fontId="2" fillId="4" borderId="0" xfId="0" quotePrefix="1" applyFont="1" applyFill="1" applyAlignment="1">
      <alignment vertical="top" wrapText="1"/>
    </xf>
    <xf numFmtId="0" fontId="2" fillId="4" borderId="0" xfId="0" applyFont="1" applyFill="1" applyAlignment="1">
      <alignment vertical="top" wrapText="1"/>
    </xf>
    <xf numFmtId="49" fontId="2" fillId="4" borderId="0" xfId="0" applyNumberFormat="1" applyFont="1" applyFill="1" applyAlignment="1">
      <alignment vertical="top" wrapText="1"/>
    </xf>
    <xf numFmtId="0" fontId="2" fillId="3" borderId="0" xfId="0" applyFont="1" applyFill="1" applyAlignment="1">
      <alignment vertical="top" wrapText="1"/>
    </xf>
    <xf numFmtId="0" fontId="0" fillId="0" borderId="0" xfId="0" applyAlignment="1">
      <alignment horizontal="left"/>
    </xf>
    <xf numFmtId="0" fontId="5" fillId="0" borderId="0" xfId="2"/>
    <xf numFmtId="0" fontId="10" fillId="7" borderId="4" xfId="0" applyFont="1" applyFill="1" applyBorder="1" applyAlignment="1">
      <alignment horizontal="left" vertical="center"/>
    </xf>
    <xf numFmtId="0" fontId="11" fillId="8" borderId="6" xfId="0" applyFont="1" applyFill="1" applyBorder="1" applyAlignment="1">
      <alignment horizontal="left" vertical="center"/>
    </xf>
    <xf numFmtId="0" fontId="11" fillId="8" borderId="4" xfId="0" applyFont="1" applyFill="1" applyBorder="1" applyAlignment="1">
      <alignment horizontal="left" vertical="center"/>
    </xf>
    <xf numFmtId="0" fontId="9" fillId="6" borderId="2" xfId="0" applyFont="1" applyFill="1" applyBorder="1" applyAlignment="1">
      <alignment horizontal="left" vertical="center"/>
    </xf>
    <xf numFmtId="0" fontId="10" fillId="12" borderId="4" xfId="0" applyFont="1" applyFill="1" applyBorder="1" applyAlignment="1">
      <alignment horizontal="left" vertical="center"/>
    </xf>
    <xf numFmtId="0" fontId="10" fillId="9" borderId="4" xfId="0" applyFont="1" applyFill="1" applyBorder="1" applyAlignment="1">
      <alignment horizontal="left" vertical="center"/>
    </xf>
    <xf numFmtId="0" fontId="10" fillId="9" borderId="7" xfId="0" applyFont="1" applyFill="1" applyBorder="1" applyAlignment="1">
      <alignment horizontal="left" vertical="center"/>
    </xf>
    <xf numFmtId="0" fontId="11" fillId="14" borderId="4" xfId="0" applyFont="1" applyFill="1" applyBorder="1" applyAlignment="1">
      <alignment horizontal="left" vertical="center"/>
    </xf>
    <xf numFmtId="0" fontId="10" fillId="11" borderId="4" xfId="0" applyFont="1" applyFill="1" applyBorder="1" applyAlignment="1">
      <alignment horizontal="left" vertical="center"/>
    </xf>
    <xf numFmtId="0" fontId="10" fillId="10" borderId="8" xfId="0" applyFont="1" applyFill="1" applyBorder="1" applyAlignment="1">
      <alignment horizontal="left" vertical="center"/>
    </xf>
    <xf numFmtId="0" fontId="10" fillId="13" borderId="4" xfId="0" applyFont="1" applyFill="1" applyBorder="1" applyAlignment="1">
      <alignment horizontal="left" vertical="center"/>
    </xf>
    <xf numFmtId="0" fontId="10" fillId="12" borderId="9" xfId="0" applyFont="1" applyFill="1" applyBorder="1" applyAlignment="1">
      <alignment horizontal="left" vertical="center"/>
    </xf>
    <xf numFmtId="0" fontId="10" fillId="13" borderId="10" xfId="0" applyFont="1" applyFill="1" applyBorder="1" applyAlignment="1">
      <alignment horizontal="left" vertical="center"/>
    </xf>
    <xf numFmtId="0" fontId="10" fillId="13" borderId="11" xfId="0" applyFont="1" applyFill="1" applyBorder="1" applyAlignment="1">
      <alignment horizontal="left" vertical="center"/>
    </xf>
    <xf numFmtId="0" fontId="11" fillId="14" borderId="11" xfId="0" applyFont="1" applyFill="1" applyBorder="1" applyAlignment="1">
      <alignment horizontal="left" vertical="center"/>
    </xf>
    <xf numFmtId="0" fontId="10" fillId="7" borderId="5" xfId="0" applyFont="1" applyFill="1" applyBorder="1" applyAlignment="1">
      <alignment horizontal="left" vertical="center"/>
    </xf>
    <xf numFmtId="0" fontId="10" fillId="10" borderId="4" xfId="0" applyFont="1" applyFill="1" applyBorder="1" applyAlignment="1">
      <alignment horizontal="left" vertical="center"/>
    </xf>
    <xf numFmtId="0" fontId="11" fillId="14" borderId="4" xfId="0" applyFont="1" applyFill="1" applyBorder="1" applyAlignment="1">
      <alignment horizontal="center" vertical="center" wrapText="1"/>
    </xf>
    <xf numFmtId="0" fontId="11" fillId="14" borderId="3" xfId="0" applyFont="1" applyFill="1" applyBorder="1" applyAlignment="1">
      <alignment horizontal="left" vertical="center"/>
    </xf>
    <xf numFmtId="49" fontId="0" fillId="0" borderId="0" xfId="0" applyNumberFormat="1"/>
    <xf numFmtId="49" fontId="0" fillId="0" borderId="0" xfId="0" quotePrefix="1" applyNumberFormat="1"/>
    <xf numFmtId="49" fontId="0" fillId="0" borderId="0" xfId="0" applyNumberFormat="1" applyAlignment="1">
      <alignment wrapText="1"/>
    </xf>
    <xf numFmtId="0" fontId="13" fillId="2" borderId="0" xfId="1" applyNumberFormat="1" applyFont="1" applyBorder="1"/>
    <xf numFmtId="0" fontId="14" fillId="0" borderId="0" xfId="0" applyFont="1"/>
    <xf numFmtId="0" fontId="14" fillId="0" borderId="0" xfId="3" applyFont="1" applyFill="1" applyBorder="1" applyAlignment="1">
      <alignment horizontal="left" vertical="center"/>
    </xf>
    <xf numFmtId="164" fontId="14" fillId="0" borderId="0" xfId="4" applyNumberFormat="1" applyFont="1" applyFill="1" applyBorder="1" applyAlignment="1">
      <alignment horizontal="right" vertical="center"/>
    </xf>
    <xf numFmtId="49" fontId="14" fillId="0" borderId="0" xfId="3" applyNumberFormat="1" applyFont="1" applyFill="1" applyBorder="1" applyAlignment="1">
      <alignment horizontal="left" vertical="center"/>
    </xf>
    <xf numFmtId="164" fontId="14" fillId="0" borderId="0" xfId="4" applyNumberFormat="1" applyFont="1" applyFill="1" applyBorder="1" applyAlignment="1">
      <alignment horizontal="right"/>
    </xf>
    <xf numFmtId="49" fontId="14" fillId="0" borderId="0" xfId="0" applyNumberFormat="1" applyFont="1"/>
    <xf numFmtId="49" fontId="14" fillId="0" borderId="0" xfId="3" applyNumberFormat="1" applyFont="1" applyFill="1" applyBorder="1"/>
    <xf numFmtId="0" fontId="14" fillId="0" borderId="0" xfId="3" applyFont="1" applyFill="1" applyBorder="1" applyAlignment="1">
      <alignment horizontal="left" vertical="center" wrapText="1"/>
    </xf>
    <xf numFmtId="49" fontId="14" fillId="0" borderId="0" xfId="3" quotePrefix="1" applyNumberFormat="1" applyFont="1" applyFill="1" applyBorder="1"/>
    <xf numFmtId="0" fontId="14" fillId="0" borderId="0" xfId="3" applyNumberFormat="1" applyFont="1" applyFill="1" applyBorder="1"/>
    <xf numFmtId="0" fontId="0" fillId="0" borderId="0" xfId="0" quotePrefix="1"/>
    <xf numFmtId="49" fontId="14" fillId="0" borderId="0" xfId="3" applyNumberFormat="1" applyFont="1" applyFill="1" applyBorder="1" applyAlignment="1">
      <alignment horizontal="left" vertical="center" wrapText="1"/>
    </xf>
    <xf numFmtId="49" fontId="2" fillId="4" borderId="0" xfId="0" quotePrefix="1" applyNumberFormat="1" applyFont="1" applyFill="1" applyAlignment="1">
      <alignment vertical="top" wrapText="1"/>
    </xf>
    <xf numFmtId="49" fontId="14" fillId="0" borderId="0" xfId="0" applyNumberFormat="1" applyFont="1" applyAlignment="1">
      <alignment wrapText="1"/>
    </xf>
    <xf numFmtId="0" fontId="13" fillId="2" borderId="0" xfId="1" applyFont="1" applyBorder="1"/>
    <xf numFmtId="0" fontId="5" fillId="2" borderId="0" xfId="2" applyNumberFormat="1" applyFill="1" applyBorder="1"/>
    <xf numFmtId="0" fontId="5" fillId="2" borderId="0" xfId="2" applyFill="1" applyBorder="1"/>
    <xf numFmtId="49" fontId="14" fillId="0" borderId="0" xfId="0" quotePrefix="1" applyNumberFormat="1" applyFont="1"/>
    <xf numFmtId="0" fontId="1" fillId="2" borderId="0" xfId="1" applyNumberFormat="1"/>
    <xf numFmtId="49" fontId="5" fillId="0" borderId="0" xfId="2" applyNumberFormat="1" applyAlignment="1">
      <alignment wrapText="1"/>
    </xf>
    <xf numFmtId="0" fontId="1" fillId="2" borderId="0" xfId="1" applyNumberFormat="1" applyBorder="1" applyAlignment="1">
      <alignment vertical="top" wrapText="1"/>
    </xf>
    <xf numFmtId="0" fontId="1" fillId="2" borderId="0" xfId="1" applyBorder="1" applyAlignment="1">
      <alignment vertical="top" wrapText="1"/>
    </xf>
    <xf numFmtId="0" fontId="4" fillId="2" borderId="0" xfId="1" quotePrefix="1" applyNumberFormat="1" applyFont="1" applyBorder="1" applyAlignment="1">
      <alignment vertical="top" wrapText="1"/>
    </xf>
    <xf numFmtId="0" fontId="0" fillId="0" borderId="0" xfId="0" applyAlignment="1">
      <alignment vertical="center"/>
    </xf>
    <xf numFmtId="0" fontId="0" fillId="0" borderId="0" xfId="0" applyAlignment="1">
      <alignment vertical="top" wrapText="1"/>
    </xf>
    <xf numFmtId="0" fontId="14" fillId="0" borderId="0" xfId="0" applyFont="1" applyAlignment="1">
      <alignment vertical="center"/>
    </xf>
    <xf numFmtId="0" fontId="15" fillId="0" borderId="12" xfId="0" applyFont="1" applyBorder="1"/>
    <xf numFmtId="0" fontId="15" fillId="0" borderId="13" xfId="0" applyFont="1" applyBorder="1"/>
    <xf numFmtId="0" fontId="15" fillId="0" borderId="14" xfId="0" applyFont="1" applyBorder="1"/>
    <xf numFmtId="0" fontId="14" fillId="0" borderId="15" xfId="0" applyFont="1" applyBorder="1" applyAlignment="1">
      <alignment vertical="top"/>
    </xf>
    <xf numFmtId="0" fontId="14" fillId="0" borderId="16" xfId="0" applyFont="1" applyBorder="1"/>
    <xf numFmtId="0" fontId="14" fillId="0" borderId="15" xfId="0" applyFont="1" applyBorder="1"/>
    <xf numFmtId="0" fontId="15" fillId="0" borderId="17" xfId="0" applyFont="1" applyBorder="1"/>
    <xf numFmtId="0" fontId="15" fillId="0" borderId="1" xfId="0" applyFont="1" applyBorder="1"/>
    <xf numFmtId="0" fontId="15" fillId="0" borderId="18" xfId="0" applyFont="1" applyBorder="1"/>
    <xf numFmtId="0" fontId="0" fillId="0" borderId="0" xfId="0" applyAlignment="1">
      <alignment wrapText="1"/>
    </xf>
  </cellXfs>
  <cellStyles count="5">
    <cellStyle name="Bueno" xfId="3" builtinId="26"/>
    <cellStyle name="Hipervínculo" xfId="2" builtinId="8"/>
    <cellStyle name="Incorrecto" xfId="1" builtinId="27"/>
    <cellStyle name="Millares" xfId="4" builtinId="3"/>
    <cellStyle name="Normal" xfId="0" builtinId="0"/>
  </cellStyles>
  <dxfs count="3">
    <dxf>
      <fill>
        <patternFill>
          <bgColor rgb="FFFF0000"/>
        </patternFill>
      </fill>
    </dxf>
    <dxf>
      <fill>
        <patternFill>
          <bgColor rgb="FFFF0000"/>
        </patternFill>
      </fill>
    </dxf>
    <dxf>
      <fill>
        <patternFill>
          <bgColor rgb="FFFF0000"/>
        </patternFill>
      </fill>
    </dxf>
  </dxfs>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www.mendikat.net/com/mount/12961"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8" Type="http://schemas.openxmlformats.org/officeDocument/2006/relationships/hyperlink" Target="https://mattinmendia.blogspot.com/" TargetMode="External"/><Relationship Id="rId3" Type="http://schemas.openxmlformats.org/officeDocument/2006/relationships/hyperlink" Target="https://cazafantasmas3000es.blogspot.com/2011/12/cazafantasmas-lista-corregida-de-los.html" TargetMode="External"/><Relationship Id="rId7" Type="http://schemas.openxmlformats.org/officeDocument/2006/relationships/hyperlink" Target="http://sostremetries.cat/" TargetMode="External"/><Relationship Id="rId2" Type="http://schemas.openxmlformats.org/officeDocument/2006/relationships/hyperlink" Target="https://www.libreriadesnivel.com/libros/pirineos-guia-de-los-3000-m/9788482167442/" TargetMode="External"/><Relationship Id="rId1" Type="http://schemas.openxmlformats.org/officeDocument/2006/relationships/hyperlink" Target="https://www.aragonhoy.es/uploads/files/2017/06/06/P3-5.pdf" TargetMode="External"/><Relationship Id="rId6" Type="http://schemas.openxmlformats.org/officeDocument/2006/relationships/hyperlink" Target="https://www.mendikat.net/" TargetMode="External"/><Relationship Id="rId5" Type="http://schemas.openxmlformats.org/officeDocument/2006/relationships/hyperlink" Target="https://pirineodeluis.blogspot.com/" TargetMode="External"/><Relationship Id="rId4" Type="http://schemas.openxmlformats.org/officeDocument/2006/relationships/hyperlink" Target="https://www.komandokroketa.org/Tresmiles.html" TargetMode="External"/><Relationship Id="rId9" Type="http://schemas.openxmlformats.org/officeDocument/2006/relationships/hyperlink" Target="https://www.mendikat.net/com/mount/12961"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298"/>
  <sheetViews>
    <sheetView tabSelected="1" zoomScaleNormal="100" workbookViewId="0">
      <pane ySplit="1" topLeftCell="A2" activePane="bottomLeft" state="frozen"/>
      <selection pane="bottomLeft"/>
    </sheetView>
  </sheetViews>
  <sheetFormatPr baseColWidth="10" defaultRowHeight="14.5" customHeight="1" x14ac:dyDescent="0.35"/>
  <cols>
    <col min="1" max="1" width="9.58203125" customWidth="1"/>
    <col min="2" max="2" width="8.33203125" customWidth="1"/>
    <col min="3" max="3" width="24.08203125" customWidth="1"/>
    <col min="4" max="4" width="26.75" customWidth="1"/>
    <col min="5" max="5" width="33.4140625" style="28" customWidth="1"/>
    <col min="6" max="6" width="7.6640625" customWidth="1"/>
    <col min="7" max="7" width="10.25" style="28" bestFit="1" customWidth="1"/>
    <col min="8" max="8" width="10.08203125" style="28" bestFit="1" customWidth="1"/>
    <col min="9" max="9" width="7.58203125" style="28" customWidth="1"/>
    <col min="10" max="10" width="50.83203125" style="30" customWidth="1"/>
    <col min="11" max="11" width="13.6640625" style="30" customWidth="1"/>
    <col min="12" max="12" width="10.5" style="30" bestFit="1" customWidth="1"/>
    <col min="13" max="13" width="6.9140625" style="55" customWidth="1"/>
    <col min="14" max="15" width="7.25" style="46" customWidth="1"/>
    <col min="16" max="24" width="4.58203125" style="31" customWidth="1"/>
    <col min="25" max="25" width="4.33203125" style="31" customWidth="1"/>
    <col min="26" max="27" width="5.58203125" style="46" customWidth="1"/>
  </cols>
  <sheetData>
    <row r="1" spans="1:27" s="6" customFormat="1" ht="60.65" customHeight="1" x14ac:dyDescent="0.35">
      <c r="A1" s="4" t="s">
        <v>1019</v>
      </c>
      <c r="B1" s="4" t="s">
        <v>1020</v>
      </c>
      <c r="C1" s="4" t="s">
        <v>12</v>
      </c>
      <c r="D1" s="4" t="s">
        <v>975</v>
      </c>
      <c r="E1" s="5" t="s">
        <v>552</v>
      </c>
      <c r="F1" s="4" t="s">
        <v>44</v>
      </c>
      <c r="G1" s="5" t="s">
        <v>2</v>
      </c>
      <c r="H1" s="5" t="s">
        <v>3</v>
      </c>
      <c r="I1" s="5" t="s">
        <v>45</v>
      </c>
      <c r="J1" s="44" t="s">
        <v>976</v>
      </c>
      <c r="K1" s="44" t="s">
        <v>1183</v>
      </c>
      <c r="L1" s="44" t="s">
        <v>1023</v>
      </c>
      <c r="M1" s="56" t="s">
        <v>1667</v>
      </c>
      <c r="N1" s="52" t="s">
        <v>1459</v>
      </c>
      <c r="O1" s="52" t="s">
        <v>1605</v>
      </c>
      <c r="P1" s="52" t="s">
        <v>1608</v>
      </c>
      <c r="Q1" s="53" t="s">
        <v>1607</v>
      </c>
      <c r="R1" s="52" t="s">
        <v>0</v>
      </c>
      <c r="S1" s="53" t="s">
        <v>1606</v>
      </c>
      <c r="T1" s="52" t="s">
        <v>8</v>
      </c>
      <c r="U1" s="53" t="s">
        <v>9</v>
      </c>
      <c r="V1" s="52" t="s">
        <v>1609</v>
      </c>
      <c r="W1" s="53" t="s">
        <v>10</v>
      </c>
      <c r="X1" s="53" t="s">
        <v>11</v>
      </c>
      <c r="Y1" s="52" t="s">
        <v>1</v>
      </c>
      <c r="Z1" s="54" t="s">
        <v>1576</v>
      </c>
      <c r="AA1" s="54" t="s">
        <v>5</v>
      </c>
    </row>
    <row r="2" spans="1:27" ht="14.5" customHeight="1" x14ac:dyDescent="0.35">
      <c r="A2" s="32" t="s">
        <v>1025</v>
      </c>
      <c r="B2" s="32" t="s">
        <v>6</v>
      </c>
      <c r="C2" s="32" t="s">
        <v>1897</v>
      </c>
      <c r="D2" s="33" t="s">
        <v>29</v>
      </c>
      <c r="E2" s="33" t="s">
        <v>331</v>
      </c>
      <c r="F2" s="34">
        <v>3404</v>
      </c>
      <c r="G2" s="35" t="s">
        <v>637</v>
      </c>
      <c r="H2" s="35" t="s">
        <v>638</v>
      </c>
      <c r="I2" s="37" t="s">
        <v>50</v>
      </c>
      <c r="J2" s="45"/>
      <c r="K2" s="45" t="s">
        <v>1022</v>
      </c>
      <c r="L2" s="45" t="s">
        <v>1022</v>
      </c>
      <c r="M2" s="55">
        <v>7</v>
      </c>
      <c r="N2" s="46" t="str">
        <f>"&lt;wpt lat="""&amp;G2&amp;""" lon="""&amp;H2&amp;"""&gt;&lt;ele&gt;"&amp;F2&amp;"&lt;/ele&gt;&lt;name&gt;"&amp;D2&amp;"&lt;/name&gt;&lt;desc&gt;Nombre oficial: "&amp;E2&amp;"&amp;#10;Altitud: "&amp;F2&amp;" m &amp;#10;Dificultad: "&amp;I2&amp;"&amp;#10;Más información: "&amp;J2&amp;"&lt;/desc&gt;&lt;/wpt&gt;"</f>
        <v>&lt;wpt lat="42.631139" lon="0.656639"&gt;&lt;ele&gt;3404&lt;/ele&gt;&lt;name&gt;Pico de Aneto&lt;/name&gt;&lt;desc&gt;Nombre oficial: Tuca d'Aneto / Maladeta de Corones&amp;#10;Altitud: 3404 m &amp;#10;Dificultad: F+&amp;#10;Más información: &lt;/desc&gt;&lt;/wpt&gt;</v>
      </c>
      <c r="O2" s="48" t="str">
        <f>HYPERLINK("https://www.openstreetmap.org/edit#map=18/"&amp;G2 &amp; "/"&amp; H2 )</f>
        <v>https://www.openstreetmap.org/edit#map=18/42.631139/0.656639</v>
      </c>
      <c r="P2" s="31" t="str">
        <f>"&lt;a href='https://www.windy.com/"&amp;G2&amp;"/"&amp;H2&amp;"/wind?"&amp;G2&amp;","&amp;H2&amp;",13' target='_blank'&gt;&lt;img src='/wp-content/uploads/icono-windy-small.png' alt='Windy' title='Viento Windy'&gt;&lt;/a&gt;"</f>
        <v>&lt;a href='https://www.windy.com/42.631139/0.656639/wind?42.631139,0.656639,13' target='_blank'&gt;&lt;img src='/wp-content/uploads/icono-windy-small.png' alt='Windy' title='Viento Windy'&gt;&lt;/a&gt;</v>
      </c>
      <c r="Q2" s="47" t="str">
        <f>HYPERLINK("https://www.windy.com/"&amp;G2&amp;"/"&amp;H2&amp;"/wind?"&amp;G2&amp;","&amp;H2&amp;",13")</f>
        <v>https://www.windy.com/42.631139/0.656639/wind?42.631139,0.656639,13</v>
      </c>
      <c r="R2" s="31" t="str">
        <f>"&lt;a href='https://www.meteoblue.com/es/tiempo/pronostico/multimodel/"&amp;G2 &amp; "N" &amp; H2 &amp; "E" &amp; "' target='_blank'&gt;" &amp;"&lt;img src='/wp-content/uploads/icono-meteoblue-small.png' alt='Meteoblue' title='Multimodel Meteoblue'&gt;" &amp; "&lt;/a&gt;"</f>
        <v>&lt;a href='https://www.meteoblue.com/es/tiempo/pronostico/multimodel/42.631139N0.656639E' target='_blank'&gt;&lt;img src='/wp-content/uploads/icono-meteoblue-small.png' alt='Meteoblue' title='Multimodel Meteoblue'&gt;&lt;/a&gt;</v>
      </c>
      <c r="S2" s="47" t="str">
        <f>HYPERLINK("https://www.meteoblue.com/es/tiempo/pronostico/multimodel/"&amp;G2 &amp; "N" &amp; H2 &amp; "E")</f>
        <v>https://www.meteoblue.com/es/tiempo/pronostico/multimodel/42.631139N0.656639E</v>
      </c>
      <c r="T2" s="31" t="str">
        <f>"&lt;a href='https://brouter.de/brouter-web/#map=13/"&amp;G2&amp;"/"&amp;H2&amp;"/OpenTopoMap&amp;pois="&amp;H2&amp;","&amp;G2&amp; "' target='_blank'&gt;" &amp;"&lt;img src='/wp-content/uploads/icono-mapa-topografico-small.png' alt='Mapa topográfico brouter.de' title='Mapa topográfico brouter.de'&gt;" &amp; "&lt;/a&gt;"</f>
        <v>&lt;a href='https://brouter.de/brouter-web/#map=13/42.631139/0.656639/OpenTopoMap&amp;pois=0.656639,42.631139' target='_blank'&gt;&lt;img src='/wp-content/uploads/icono-mapa-topografico-small.png' alt='Mapa topográfico brouter.de' title='Mapa topográfico brouter.de'&gt;&lt;/a&gt;</v>
      </c>
      <c r="U2" s="47" t="str">
        <f>HYPERLINK("https://brouter.de/brouter-web/#map=13/"&amp;G2&amp;"/"&amp;H2&amp;"/OpenTopoMap&amp;pois="&amp;H2&amp;","&amp;G2)</f>
        <v>https://brouter.de/brouter-web/#map=13/42.631139/0.656639/OpenTopoMap&amp;pois=0.656639,42.631139</v>
      </c>
      <c r="V2" s="31" t="str">
        <f>"&lt;a href='https://gpx.studio/app#13/"&amp;G2&amp;"/"&amp;H2&amp;"' target='_blank'&gt;" &amp;"&lt;img src='/wp-content/uploads/icono-mapa-topografico-gpx-studio-small.png' alt='Mapa topográfico gpx.studio' title='Mapa topográfico gpx.studio'&gt;" &amp; "&lt;/a&gt;"</f>
        <v>&lt;a href='https://gpx.studio/app#13/42.631139/0.656639' target='_blank'&gt;&lt;img src='/wp-content/uploads/icono-mapa-topografico-gpx-studio-small.png' alt='Mapa topográfico gpx.studio' title='Mapa topográfico gpx.studio'&gt;&lt;/a&gt;</v>
      </c>
      <c r="W2" s="47" t="str">
        <f>HYPERLINK("https://gpx.studio/app#13/"&amp;G2&amp;"/"&amp;H2)</f>
        <v>https://gpx.studio/app#13/42.631139/0.656639</v>
      </c>
      <c r="X2" s="47" t="str">
        <f>HYPERLINK("https://nakarte.me/#m=13/"&amp;G2&amp;"/"&amp;H2&amp;"&amp;l=Czt/Sa")</f>
        <v>https://nakarte.me/#m=13/42.631139/0.656639&amp;l=Czt/Sa</v>
      </c>
      <c r="Y2" s="31" t="str">
        <f>"&lt;a href='https://www.google.com/maps/dir/42.8664,-2.6852/" &amp; G2&amp; "," &amp; H2 &amp; "' target='_blank'&gt;" &amp;"&lt;img src='/wp-content/uploads/icono-navegacion-google-maps-small.png' alt='Navegación Google Maps' title='Navegación Google Maps'&gt;" &amp; "&lt;/a&gt;"</f>
        <v>&lt;a href='https://www.google.com/maps/dir/42.8664,-2.6852/42.631139,0.656639' target='_blank'&gt;&lt;img src='/wp-content/uploads/icono-navegacion-google-maps-small.png' alt='Navegación Google Maps' title='Navegación Google Maps'&gt;&lt;/a&gt;</v>
      </c>
      <c r="Z2" s="46" t="str">
        <f>"&lt;a style='display: block; text-align: center; padding: 0px 0; font-size: 1.4em;' href='https://tresmiles.es/mapa.html?lat="&amp;G2&amp;"&amp;lon="&amp;H2&amp;"&amp;zoom=17'&gt;&lt;img src='/wp-content/uploads/icono-mapa-topografico-small.png' alt='Mapa' title='Mapa'&gt;&lt;/a&gt;"</f>
        <v>&lt;a style='display: block; text-align: center; padding: 0px 0; font-size: 1.4em;' href='https://tresmiles.es/mapa.html?lat=42.631139&amp;lon=0.656639&amp;zoom=17'&gt;&lt;img src='/wp-content/uploads/icono-mapa-topografico-small.png' alt='Mapa' title='Mapa'&gt;&lt;/a&gt;</v>
      </c>
      <c r="AA2" s="46" t="str">
        <f>IF(J2="",
"",
"&lt;div style='display: block; text-align: center; padding: 0px 0; font-size: 1.4em;'&gt;"&amp;
"&lt;a href='#!' class='open-popup' data-info='"&amp;"ℹ "&amp;J2&amp;"'&gt;"&amp;
"&lt;img src='/wp-content/uploads/icono-informacion-small.png' alt='Más información' title='Más información'&gt;"
&amp;"&lt;/a&gt;&lt;/div&gt;"
)</f>
        <v/>
      </c>
    </row>
    <row r="3" spans="1:27" ht="14.5" customHeight="1" x14ac:dyDescent="0.35">
      <c r="A3" s="32" t="s">
        <v>1025</v>
      </c>
      <c r="B3" s="32" t="s">
        <v>6</v>
      </c>
      <c r="C3" s="32" t="s">
        <v>1897</v>
      </c>
      <c r="D3" s="33" t="s">
        <v>1193</v>
      </c>
      <c r="E3" s="33" t="s">
        <v>556</v>
      </c>
      <c r="F3" s="34">
        <v>3356</v>
      </c>
      <c r="G3" s="35" t="s">
        <v>641</v>
      </c>
      <c r="H3" s="35" t="s">
        <v>642</v>
      </c>
      <c r="I3" s="37" t="s">
        <v>47</v>
      </c>
      <c r="J3" s="45" t="s">
        <v>2316</v>
      </c>
      <c r="K3" s="45" t="s">
        <v>1022</v>
      </c>
      <c r="L3" s="45" t="s">
        <v>1022</v>
      </c>
      <c r="M3" s="55">
        <v>1</v>
      </c>
      <c r="N3" s="46" t="str">
        <f>"&lt;wpt lat="""&amp;G3&amp;""" lon="""&amp;H3&amp;"""&gt;&lt;ele&gt;"&amp;F3&amp;"&lt;/ele&gt;&lt;name&gt;"&amp;D3&amp;"&lt;/name&gt;&lt;desc&gt;Nombre oficial: "&amp;E3&amp;"&amp;#10;Altitud: "&amp;F3&amp;" m &amp;#10;Dificultad: "&amp;I3&amp;"&amp;#10;Más información: "&amp;J3&amp;"&lt;/desc&gt;&lt;/wpt&gt;"</f>
        <v>&lt;wpt lat="42.639417" lon="0.642556"&gt;&lt;ele&gt;3356&lt;/ele&gt;&lt;name&gt;Punta Astorg&lt;/name&gt;&lt;desc&gt;Nombre oficial: Punta d'Astorg&amp;#10;Altitud: 3356 m &amp;#10;Dificultad: PD+&amp;#10;Más información: 2025: Sostremetries: 3.356,1 m&lt;/desc&gt;&lt;/wpt&gt;</v>
      </c>
      <c r="O3" s="48" t="str">
        <f>HYPERLINK("https://www.openstreetmap.org/edit#map=18/"&amp;G3 &amp; "/"&amp; H3 )</f>
        <v>https://www.openstreetmap.org/edit#map=18/42.639417/0.642556</v>
      </c>
      <c r="P3" s="31" t="str">
        <f>"&lt;a href='https://www.windy.com/"&amp;G3&amp;"/"&amp;H3&amp;"/wind?"&amp;G3&amp;","&amp;H3&amp;",13' target='_blank'&gt;&lt;img src='/wp-content/uploads/icono-windy-small.png' alt='Windy' title='Viento Windy'&gt;&lt;/a&gt;"</f>
        <v>&lt;a href='https://www.windy.com/42.639417/0.642556/wind?42.639417,0.642556,13' target='_blank'&gt;&lt;img src='/wp-content/uploads/icono-windy-small.png' alt='Windy' title='Viento Windy'&gt;&lt;/a&gt;</v>
      </c>
      <c r="Q3" s="47" t="str">
        <f>HYPERLINK("https://www.windy.com/"&amp;G3&amp;"/"&amp;H3&amp;"/wind?"&amp;G3&amp;","&amp;H3&amp;",13")</f>
        <v>https://www.windy.com/42.639417/0.642556/wind?42.639417,0.642556,13</v>
      </c>
      <c r="R3" s="31" t="str">
        <f>"&lt;a href='https://www.meteoblue.com/es/tiempo/pronostico/multimodel/"&amp;G3 &amp; "N" &amp; H3 &amp; "E" &amp; "' target='_blank'&gt;" &amp;"&lt;img src='/wp-content/uploads/icono-meteoblue-small.png' alt='Meteoblue' title='Multimodel Meteoblue'&gt;" &amp; "&lt;/a&gt;"</f>
        <v>&lt;a href='https://www.meteoblue.com/es/tiempo/pronostico/multimodel/42.639417N0.642556E' target='_blank'&gt;&lt;img src='/wp-content/uploads/icono-meteoblue-small.png' alt='Meteoblue' title='Multimodel Meteoblue'&gt;&lt;/a&gt;</v>
      </c>
      <c r="S3" s="47" t="str">
        <f>HYPERLINK("https://www.meteoblue.com/es/tiempo/pronostico/multimodel/"&amp;G3 &amp; "N" &amp; H3 &amp; "E")</f>
        <v>https://www.meteoblue.com/es/tiempo/pronostico/multimodel/42.639417N0.642556E</v>
      </c>
      <c r="T3" s="31" t="str">
        <f>"&lt;a href='https://brouter.de/brouter-web/#map=13/"&amp;G3&amp;"/"&amp;H3&amp;"/OpenTopoMap&amp;pois="&amp;H3&amp;","&amp;G3&amp; "' target='_blank'&gt;" &amp;"&lt;img src='/wp-content/uploads/icono-mapa-topografico-small.png' alt='Mapa topográfico brouter.de' title='Mapa topográfico brouter.de'&gt;" &amp; "&lt;/a&gt;"</f>
        <v>&lt;a href='https://brouter.de/brouter-web/#map=13/42.639417/0.642556/OpenTopoMap&amp;pois=0.642556,42.639417' target='_blank'&gt;&lt;img src='/wp-content/uploads/icono-mapa-topografico-small.png' alt='Mapa topográfico brouter.de' title='Mapa topográfico brouter.de'&gt;&lt;/a&gt;</v>
      </c>
      <c r="U3" s="47" t="str">
        <f>HYPERLINK("https://brouter.de/brouter-web/#map=13/"&amp;G3&amp;"/"&amp;H3&amp;"/OpenTopoMap&amp;pois="&amp;H3&amp;","&amp;G3)</f>
        <v>https://brouter.de/brouter-web/#map=13/42.639417/0.642556/OpenTopoMap&amp;pois=0.642556,42.639417</v>
      </c>
      <c r="V3" s="31" t="str">
        <f>"&lt;a href='https://gpx.studio/app#13/"&amp;G3&amp;"/"&amp;H3&amp;"' target='_blank'&gt;" &amp;"&lt;img src='/wp-content/uploads/icono-mapa-topografico-gpx-studio-small.png' alt='Mapa topográfico gpx.studio' title='Mapa topográfico gpx.studio'&gt;" &amp; "&lt;/a&gt;"</f>
        <v>&lt;a href='https://gpx.studio/app#13/42.639417/0.642556' target='_blank'&gt;&lt;img src='/wp-content/uploads/icono-mapa-topografico-gpx-studio-small.png' alt='Mapa topográfico gpx.studio' title='Mapa topográfico gpx.studio'&gt;&lt;/a&gt;</v>
      </c>
      <c r="W3" s="47" t="str">
        <f>HYPERLINK("https://gpx.studio/app#13/"&amp;G3&amp;"/"&amp;H3)</f>
        <v>https://gpx.studio/app#13/42.639417/0.642556</v>
      </c>
      <c r="X3" s="47" t="str">
        <f>HYPERLINK("https://nakarte.me/#m=13/"&amp;G3&amp;"/"&amp;H3&amp;"&amp;l=Czt/Sa")</f>
        <v>https://nakarte.me/#m=13/42.639417/0.642556&amp;l=Czt/Sa</v>
      </c>
      <c r="Y3" s="31" t="str">
        <f>"&lt;a href='https://www.google.com/maps/dir/42.8664,-2.6852/" &amp; G3&amp; "," &amp; H3 &amp; "' target='_blank'&gt;" &amp;"&lt;img src='/wp-content/uploads/icono-navegacion-google-maps-small.png' alt='Navegación Google Maps' title='Navegación Google Maps'&gt;" &amp; "&lt;/a&gt;"</f>
        <v>&lt;a href='https://www.google.com/maps/dir/42.8664,-2.6852/42.639417,0.642556' target='_blank'&gt;&lt;img src='/wp-content/uploads/icono-navegacion-google-maps-small.png' alt='Navegación Google Maps' title='Navegación Google Maps'&gt;&lt;/a&gt;</v>
      </c>
      <c r="Z3" s="46" t="str">
        <f>"&lt;a style='display: block; text-align: center; padding: 0px 0; font-size: 1.4em;' href='https://tresmiles.es/mapa.html?lat="&amp;G3&amp;"&amp;lon="&amp;H3&amp;"&amp;zoom=17'&gt;&lt;img src='/wp-content/uploads/icono-mapa-topografico-small.png' alt='Mapa' title='Mapa'&gt;&lt;/a&gt;"</f>
        <v>&lt;a style='display: block; text-align: center; padding: 0px 0; font-size: 1.4em;' href='https://tresmiles.es/mapa.html?lat=42.639417&amp;lon=0.642556&amp;zoom=17'&gt;&lt;img src='/wp-content/uploads/icono-mapa-topografico-small.png' alt='Mapa' title='Mapa'&gt;&lt;/a&gt;</v>
      </c>
      <c r="AA3" s="46" t="str">
        <f>IF(J3="",
"",
"&lt;div style='display: block; text-align: center; padding: 0px 0; font-size: 1.4em;'&gt;"&amp;
"&lt;a href='#!' class='open-popup' data-info='"&amp;"ℹ "&amp;J3&amp;"'&gt;"&amp;
"&lt;img src='/wp-content/uploads/icono-informacion-small.png' alt='Más información' title='Más información'&gt;"
&amp;"&lt;/a&gt;&lt;/div&gt;"
)</f>
        <v>&lt;div style='display: block; text-align: center; padding: 0px 0; font-size: 1.4em;'&gt;&lt;a href='#!' class='open-popup' data-info='ℹ 2025: Sostremetries: 3.356,1 m'&gt;&lt;img src='/wp-content/uploads/icono-informacion-small.png' alt='Más información' title='Más información'&gt;&lt;/a&gt;&lt;/div&gt;</v>
      </c>
    </row>
    <row r="4" spans="1:27" ht="14.5" customHeight="1" x14ac:dyDescent="0.35">
      <c r="A4" s="32" t="s">
        <v>1025</v>
      </c>
      <c r="B4" s="32" t="s">
        <v>6</v>
      </c>
      <c r="C4" s="32" t="s">
        <v>1897</v>
      </c>
      <c r="D4" s="33" t="s">
        <v>1187</v>
      </c>
      <c r="E4" s="39" t="s">
        <v>4</v>
      </c>
      <c r="F4" s="34">
        <v>3350</v>
      </c>
      <c r="G4" s="40" t="s">
        <v>1197</v>
      </c>
      <c r="H4" s="38" t="s">
        <v>1188</v>
      </c>
      <c r="I4" s="37" t="s">
        <v>50</v>
      </c>
      <c r="J4" s="45" t="s">
        <v>2290</v>
      </c>
      <c r="K4" s="45" t="s">
        <v>1022</v>
      </c>
      <c r="L4" s="45" t="s">
        <v>1021</v>
      </c>
      <c r="M4" s="55">
        <v>1</v>
      </c>
      <c r="N4" s="46" t="str">
        <f>"&lt;wpt lat="""&amp;G4&amp;""" lon="""&amp;H4&amp;"""&gt;&lt;ele&gt;"&amp;F4&amp;"&lt;/ele&gt;&lt;name&gt;"&amp;D4&amp;"&lt;/name&gt;&lt;desc&gt;Nombre oficial: "&amp;E4&amp;"&amp;#10;Altitud: "&amp;F4&amp;" m &amp;#10;Dificultad: "&amp;I4&amp;"&amp;#10;Más información: "&amp;J4&amp;"&lt;/desc&gt;&lt;/wpt&gt;"</f>
        <v>&lt;wpt lat="42.630411" lon="0.655618"&gt;&lt;ele&gt;3350&lt;/ele&gt;&lt;name&gt;Aguja Daviu&lt;/name&gt;&lt;desc&gt;Nombre oficial: &amp;#10;Altitud: 3350 m &amp;#10;Dificultad: F+&amp;#10;Más información: POSIBLE DISCREPANCIA, ERROR O A ESTUDIAR. Guía Alejos/INGEAR&lt;/desc&gt;&lt;/wpt&gt;</v>
      </c>
      <c r="O4" s="48" t="str">
        <f>HYPERLINK("https://www.openstreetmap.org/edit#map=18/"&amp;G4 &amp; "/"&amp; H4 )</f>
        <v>https://www.openstreetmap.org/edit#map=18/42.630411/0.655618</v>
      </c>
      <c r="P4" s="31" t="str">
        <f>"&lt;a href='https://www.windy.com/"&amp;G4&amp;"/"&amp;H4&amp;"/wind?"&amp;G4&amp;","&amp;H4&amp;",13' target='_blank'&gt;&lt;img src='/wp-content/uploads/icono-windy-small.png' alt='Windy' title='Viento Windy'&gt;&lt;/a&gt;"</f>
        <v>&lt;a href='https://www.windy.com/42.630411/0.655618/wind?42.630411,0.655618,13' target='_blank'&gt;&lt;img src='/wp-content/uploads/icono-windy-small.png' alt='Windy' title='Viento Windy'&gt;&lt;/a&gt;</v>
      </c>
      <c r="Q4" s="47" t="str">
        <f>HYPERLINK("https://www.windy.com/"&amp;G4&amp;"/"&amp;H4&amp;"/wind?"&amp;G4&amp;","&amp;H4&amp;",13")</f>
        <v>https://www.windy.com/42.630411/0.655618/wind?42.630411,0.655618,13</v>
      </c>
      <c r="R4" s="31" t="str">
        <f>"&lt;a href='https://www.meteoblue.com/es/tiempo/pronostico/multimodel/"&amp;G4 &amp; "N" &amp; H4 &amp; "E" &amp; "' target='_blank'&gt;" &amp;"&lt;img src='/wp-content/uploads/icono-meteoblue-small.png' alt='Meteoblue' title='Multimodel Meteoblue'&gt;" &amp; "&lt;/a&gt;"</f>
        <v>&lt;a href='https://www.meteoblue.com/es/tiempo/pronostico/multimodel/42.630411N0.655618E' target='_blank'&gt;&lt;img src='/wp-content/uploads/icono-meteoblue-small.png' alt='Meteoblue' title='Multimodel Meteoblue'&gt;&lt;/a&gt;</v>
      </c>
      <c r="S4" s="47" t="str">
        <f>HYPERLINK("https://www.meteoblue.com/es/tiempo/pronostico/multimodel/"&amp;G4 &amp; "N" &amp; H4 &amp; "E")</f>
        <v>https://www.meteoblue.com/es/tiempo/pronostico/multimodel/42.630411N0.655618E</v>
      </c>
      <c r="T4" s="31" t="str">
        <f>"&lt;a href='https://brouter.de/brouter-web/#map=13/"&amp;G4&amp;"/"&amp;H4&amp;"/OpenTopoMap&amp;pois="&amp;H4&amp;","&amp;G4&amp; "' target='_blank'&gt;" &amp;"&lt;img src='/wp-content/uploads/icono-mapa-topografico-small.png' alt='Mapa topográfico brouter.de' title='Mapa topográfico brouter.de'&gt;" &amp; "&lt;/a&gt;"</f>
        <v>&lt;a href='https://brouter.de/brouter-web/#map=13/42.630411/0.655618/OpenTopoMap&amp;pois=0.655618,42.630411' target='_blank'&gt;&lt;img src='/wp-content/uploads/icono-mapa-topografico-small.png' alt='Mapa topográfico brouter.de' title='Mapa topográfico brouter.de'&gt;&lt;/a&gt;</v>
      </c>
      <c r="U4" s="47" t="str">
        <f>HYPERLINK("https://brouter.de/brouter-web/#map=13/"&amp;G4&amp;"/"&amp;H4&amp;"/OpenTopoMap&amp;pois="&amp;H4&amp;","&amp;G4)</f>
        <v>https://brouter.de/brouter-web/#map=13/42.630411/0.655618/OpenTopoMap&amp;pois=0.655618,42.630411</v>
      </c>
      <c r="V4" s="31" t="str">
        <f>"&lt;a href='https://gpx.studio/app#13/"&amp;G4&amp;"/"&amp;H4&amp;"' target='_blank'&gt;" &amp;"&lt;img src='/wp-content/uploads/icono-mapa-topografico-gpx-studio-small.png' alt='Mapa topográfico gpx.studio' title='Mapa topográfico gpx.studio'&gt;" &amp; "&lt;/a&gt;"</f>
        <v>&lt;a href='https://gpx.studio/app#13/42.630411/0.655618' target='_blank'&gt;&lt;img src='/wp-content/uploads/icono-mapa-topografico-gpx-studio-small.png' alt='Mapa topográfico gpx.studio' title='Mapa topográfico gpx.studio'&gt;&lt;/a&gt;</v>
      </c>
      <c r="W4" s="47" t="str">
        <f>HYPERLINK("https://gpx.studio/app#13/"&amp;G4&amp;"/"&amp;H4)</f>
        <v>https://gpx.studio/app#13/42.630411/0.655618</v>
      </c>
      <c r="X4" s="47" t="str">
        <f>HYPERLINK("https://nakarte.me/#m=13/"&amp;G4&amp;"/"&amp;H4&amp;"&amp;l=Czt/Sa")</f>
        <v>https://nakarte.me/#m=13/42.630411/0.655618&amp;l=Czt/Sa</v>
      </c>
      <c r="Y4" s="31" t="str">
        <f>"&lt;a href='https://www.google.com/maps/dir/42.8664,-2.6852/" &amp; G4&amp; "," &amp; H4 &amp; "' target='_blank'&gt;" &amp;"&lt;img src='/wp-content/uploads/icono-navegacion-google-maps-small.png' alt='Navegación Google Maps' title='Navegación Google Maps'&gt;" &amp; "&lt;/a&gt;"</f>
        <v>&lt;a href='https://www.google.com/maps/dir/42.8664,-2.6852/42.630411,0.655618' target='_blank'&gt;&lt;img src='/wp-content/uploads/icono-navegacion-google-maps-small.png' alt='Navegación Google Maps' title='Navegación Google Maps'&gt;&lt;/a&gt;</v>
      </c>
      <c r="Z4" s="46" t="str">
        <f>"&lt;a style='display: block; text-align: center; padding: 0px 0; font-size: 1.4em;' href='https://tresmiles.es/mapa.html?lat="&amp;G4&amp;"&amp;lon="&amp;H4&amp;"&amp;zoom=17'&gt;&lt;img src='/wp-content/uploads/icono-mapa-topografico-small.png' alt='Mapa' title='Mapa'&gt;&lt;/a&gt;"</f>
        <v>&lt;a style='display: block; text-align: center; padding: 0px 0; font-size: 1.4em;' href='https://tresmiles.es/mapa.html?lat=42.630411&amp;lon=0.655618&amp;zoom=17'&gt;&lt;img src='/wp-content/uploads/icono-mapa-topografico-small.png' alt='Mapa' title='Mapa'&gt;&lt;/a&gt;</v>
      </c>
      <c r="AA4" s="46" t="str">
        <f>IF(J4="",
"",
"&lt;div style='display: block; text-align: center; padding: 0px 0; font-size: 1.4em;'&gt;"&amp;
"&lt;a href='#!' class='open-popup' data-info='"&amp;"ℹ "&amp;J4&amp;"'&gt;"&amp;
"&lt;img src='/wp-content/uploads/icono-informacion-small.png' alt='Más información' title='Más información'&gt;"
&amp;"&lt;/a&gt;&lt;/div&gt;"
)</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5" spans="1:27" ht="14.5" customHeight="1" x14ac:dyDescent="0.35">
      <c r="A5" s="32" t="s">
        <v>1025</v>
      </c>
      <c r="B5" s="32" t="s">
        <v>6</v>
      </c>
      <c r="C5" s="32" t="s">
        <v>1897</v>
      </c>
      <c r="D5" s="33" t="s">
        <v>325</v>
      </c>
      <c r="E5" s="33" t="s">
        <v>326</v>
      </c>
      <c r="F5" s="34">
        <v>3349</v>
      </c>
      <c r="G5" s="35" t="s">
        <v>643</v>
      </c>
      <c r="H5" s="35" t="s">
        <v>644</v>
      </c>
      <c r="I5" s="37" t="s">
        <v>50</v>
      </c>
      <c r="J5" s="45"/>
      <c r="K5" s="45" t="s">
        <v>1022</v>
      </c>
      <c r="L5" s="45" t="s">
        <v>1022</v>
      </c>
      <c r="M5" s="55">
        <v>1</v>
      </c>
      <c r="N5" s="46" t="str">
        <f>"&lt;wpt lat="""&amp;G5&amp;""" lon="""&amp;H5&amp;"""&gt;&lt;ele&gt;"&amp;F5&amp;"&lt;/ele&gt;&lt;name&gt;"&amp;D5&amp;"&lt;/name&gt;&lt;desc&gt;Nombre oficial: "&amp;E5&amp;"&amp;#10;Altitud: "&amp;F5&amp;" m &amp;#10;Dificultad: "&amp;I5&amp;"&amp;#10;Más información: "&amp;J5&amp;"&lt;/desc&gt;&lt;/wpt&gt;"</f>
        <v>&lt;wpt lat="42.638611" lon="0.645111"&gt;&lt;ele&gt;3349&lt;/ele&gt;&lt;name&gt;Pico del Medio&lt;/name&gt;&lt;desc&gt;Nombre oficial: Tuca d'el Mich&amp;#10;Altitud: 3349 m &amp;#10;Dificultad: F+&amp;#10;Más información: &lt;/desc&gt;&lt;/wpt&gt;</v>
      </c>
      <c r="O5" s="48" t="str">
        <f>HYPERLINK("https://www.openstreetmap.org/edit#map=18/"&amp;G5 &amp; "/"&amp; H5 )</f>
        <v>https://www.openstreetmap.org/edit#map=18/42.638611/0.645111</v>
      </c>
      <c r="P5" s="31" t="str">
        <f>"&lt;a href='https://www.windy.com/"&amp;G5&amp;"/"&amp;H5&amp;"/wind?"&amp;G5&amp;","&amp;H5&amp;",13' target='_blank'&gt;&lt;img src='/wp-content/uploads/icono-windy-small.png' alt='Windy' title='Viento Windy'&gt;&lt;/a&gt;"</f>
        <v>&lt;a href='https://www.windy.com/42.638611/0.645111/wind?42.638611,0.645111,13' target='_blank'&gt;&lt;img src='/wp-content/uploads/icono-windy-small.png' alt='Windy' title='Viento Windy'&gt;&lt;/a&gt;</v>
      </c>
      <c r="Q5" s="47" t="str">
        <f>HYPERLINK("https://www.windy.com/"&amp;G5&amp;"/"&amp;H5&amp;"/wind?"&amp;G5&amp;","&amp;H5&amp;",13")</f>
        <v>https://www.windy.com/42.638611/0.645111/wind?42.638611,0.645111,13</v>
      </c>
      <c r="R5" s="31" t="str">
        <f>"&lt;a href='https://www.meteoblue.com/es/tiempo/pronostico/multimodel/"&amp;G5 &amp; "N" &amp; H5 &amp; "E" &amp; "' target='_blank'&gt;" &amp;"&lt;img src='/wp-content/uploads/icono-meteoblue-small.png' alt='Meteoblue' title='Multimodel Meteoblue'&gt;" &amp; "&lt;/a&gt;"</f>
        <v>&lt;a href='https://www.meteoblue.com/es/tiempo/pronostico/multimodel/42.638611N0.645111E' target='_blank'&gt;&lt;img src='/wp-content/uploads/icono-meteoblue-small.png' alt='Meteoblue' title='Multimodel Meteoblue'&gt;&lt;/a&gt;</v>
      </c>
      <c r="S5" s="47" t="str">
        <f>HYPERLINK("https://www.meteoblue.com/es/tiempo/pronostico/multimodel/"&amp;G5 &amp; "N" &amp; H5 &amp; "E")</f>
        <v>https://www.meteoblue.com/es/tiempo/pronostico/multimodel/42.638611N0.645111E</v>
      </c>
      <c r="T5" s="31" t="str">
        <f>"&lt;a href='https://brouter.de/brouter-web/#map=13/"&amp;G5&amp;"/"&amp;H5&amp;"/OpenTopoMap&amp;pois="&amp;H5&amp;","&amp;G5&amp; "' target='_blank'&gt;" &amp;"&lt;img src='/wp-content/uploads/icono-mapa-topografico-small.png' alt='Mapa topográfico brouter.de' title='Mapa topográfico brouter.de'&gt;" &amp; "&lt;/a&gt;"</f>
        <v>&lt;a href='https://brouter.de/brouter-web/#map=13/42.638611/0.645111/OpenTopoMap&amp;pois=0.645111,42.638611' target='_blank'&gt;&lt;img src='/wp-content/uploads/icono-mapa-topografico-small.png' alt='Mapa topográfico brouter.de' title='Mapa topográfico brouter.de'&gt;&lt;/a&gt;</v>
      </c>
      <c r="U5" s="47" t="str">
        <f>HYPERLINK("https://brouter.de/brouter-web/#map=13/"&amp;G5&amp;"/"&amp;H5&amp;"/OpenTopoMap&amp;pois="&amp;H5&amp;","&amp;G5)</f>
        <v>https://brouter.de/brouter-web/#map=13/42.638611/0.645111/OpenTopoMap&amp;pois=0.645111,42.638611</v>
      </c>
      <c r="V5" s="31" t="str">
        <f>"&lt;a href='https://gpx.studio/app#13/"&amp;G5&amp;"/"&amp;H5&amp;"' target='_blank'&gt;" &amp;"&lt;img src='/wp-content/uploads/icono-mapa-topografico-gpx-studio-small.png' alt='Mapa topográfico gpx.studio' title='Mapa topográfico gpx.studio'&gt;" &amp; "&lt;/a&gt;"</f>
        <v>&lt;a href='https://gpx.studio/app#13/42.638611/0.645111' target='_blank'&gt;&lt;img src='/wp-content/uploads/icono-mapa-topografico-gpx-studio-small.png' alt='Mapa topográfico gpx.studio' title='Mapa topográfico gpx.studio'&gt;&lt;/a&gt;</v>
      </c>
      <c r="W5" s="47" t="str">
        <f>HYPERLINK("https://gpx.studio/app#13/"&amp;G5&amp;"/"&amp;H5)</f>
        <v>https://gpx.studio/app#13/42.638611/0.645111</v>
      </c>
      <c r="X5" s="47" t="str">
        <f>HYPERLINK("https://nakarte.me/#m=13/"&amp;G5&amp;"/"&amp;H5&amp;"&amp;l=Czt/Sa")</f>
        <v>https://nakarte.me/#m=13/42.638611/0.645111&amp;l=Czt/Sa</v>
      </c>
      <c r="Y5" s="31" t="str">
        <f>"&lt;a href='https://www.google.com/maps/dir/42.8664,-2.6852/" &amp; G5&amp; "," &amp; H5 &amp; "' target='_blank'&gt;" &amp;"&lt;img src='/wp-content/uploads/icono-navegacion-google-maps-small.png' alt='Navegación Google Maps' title='Navegación Google Maps'&gt;" &amp; "&lt;/a&gt;"</f>
        <v>&lt;a href='https://www.google.com/maps/dir/42.8664,-2.6852/42.638611,0.645111' target='_blank'&gt;&lt;img src='/wp-content/uploads/icono-navegacion-google-maps-small.png' alt='Navegación Google Maps' title='Navegación Google Maps'&gt;&lt;/a&gt;</v>
      </c>
      <c r="Z5" s="46" t="str">
        <f>"&lt;a style='display: block; text-align: center; padding: 0px 0; font-size: 1.4em;' href='https://tresmiles.es/mapa.html?lat="&amp;G5&amp;"&amp;lon="&amp;H5&amp;"&amp;zoom=17'&gt;&lt;img src='/wp-content/uploads/icono-mapa-topografico-small.png' alt='Mapa' title='Mapa'&gt;&lt;/a&gt;"</f>
        <v>&lt;a style='display: block; text-align: center; padding: 0px 0; font-size: 1.4em;' href='https://tresmiles.es/mapa.html?lat=42.638611&amp;lon=0.645111&amp;zoom=17'&gt;&lt;img src='/wp-content/uploads/icono-mapa-topografico-small.png' alt='Mapa' title='Mapa'&gt;&lt;/a&gt;</v>
      </c>
      <c r="AA5" s="46" t="str">
        <f>IF(J5="",
"",
"&lt;div style='display: block; text-align: center; padding: 0px 0; font-size: 1.4em;'&gt;"&amp;
"&lt;a href='#!' class='open-popup' data-info='"&amp;"ℹ "&amp;J5&amp;"'&gt;"&amp;
"&lt;img src='/wp-content/uploads/icono-informacion-small.png' alt='Más información' title='Más información'&gt;"
&amp;"&lt;/a&gt;&lt;/div&gt;"
)</f>
        <v/>
      </c>
    </row>
    <row r="6" spans="1:27" ht="14.5" customHeight="1" x14ac:dyDescent="0.35">
      <c r="A6" s="32" t="s">
        <v>1025</v>
      </c>
      <c r="B6" s="32" t="s">
        <v>6</v>
      </c>
      <c r="C6" s="32" t="s">
        <v>1897</v>
      </c>
      <c r="D6" s="33" t="s">
        <v>26</v>
      </c>
      <c r="E6" s="33" t="s">
        <v>333</v>
      </c>
      <c r="F6" s="34">
        <v>3345</v>
      </c>
      <c r="G6" s="35" t="s">
        <v>647</v>
      </c>
      <c r="H6" s="35" t="s">
        <v>648</v>
      </c>
      <c r="I6" s="37" t="s">
        <v>50</v>
      </c>
      <c r="J6" s="45"/>
      <c r="K6" s="45" t="s">
        <v>1022</v>
      </c>
      <c r="L6" s="45" t="s">
        <v>1022</v>
      </c>
      <c r="M6" s="55">
        <v>2</v>
      </c>
      <c r="N6" s="46" t="str">
        <f>"&lt;wpt lat="""&amp;G6&amp;""" lon="""&amp;H6&amp;"""&gt;&lt;ele&gt;"&amp;F6&amp;"&lt;/ele&gt;&lt;name&gt;"&amp;D6&amp;"&lt;/name&gt;&lt;desc&gt;Nombre oficial: "&amp;E6&amp;"&amp;#10;Altitud: "&amp;F6&amp;" m &amp;#10;Dificultad: "&amp;I6&amp;"&amp;#10;Más información: "&amp;J6&amp;"&lt;/desc&gt;&lt;/wpt&gt;"</f>
        <v>&lt;wpt lat="42.629278" lon="0.659667"&gt;&lt;ele&gt;3345&lt;/ele&gt;&lt;name&gt;Espalda de Aneto&lt;/name&gt;&lt;desc&gt;Nombre oficial: Esquena de l'Aneto&amp;#10;Altitud: 3345 m &amp;#10;Dificultad: F+&amp;#10;Más información: &lt;/desc&gt;&lt;/wpt&gt;</v>
      </c>
      <c r="O6" s="48" t="str">
        <f>HYPERLINK("https://www.openstreetmap.org/edit#map=18/"&amp;G6 &amp; "/"&amp; H6 )</f>
        <v>https://www.openstreetmap.org/edit#map=18/42.629278/0.659667</v>
      </c>
      <c r="P6" s="31" t="str">
        <f>"&lt;a href='https://www.windy.com/"&amp;G6&amp;"/"&amp;H6&amp;"/wind?"&amp;G6&amp;","&amp;H6&amp;",13' target='_blank'&gt;&lt;img src='/wp-content/uploads/icono-windy-small.png' alt='Windy' title='Viento Windy'&gt;&lt;/a&gt;"</f>
        <v>&lt;a href='https://www.windy.com/42.629278/0.659667/wind?42.629278,0.659667,13' target='_blank'&gt;&lt;img src='/wp-content/uploads/icono-windy-small.png' alt='Windy' title='Viento Windy'&gt;&lt;/a&gt;</v>
      </c>
      <c r="Q6" s="47" t="str">
        <f>HYPERLINK("https://www.windy.com/"&amp;G6&amp;"/"&amp;H6&amp;"/wind?"&amp;G6&amp;","&amp;H6&amp;",13")</f>
        <v>https://www.windy.com/42.629278/0.659667/wind?42.629278,0.659667,13</v>
      </c>
      <c r="R6" s="31" t="str">
        <f>"&lt;a href='https://www.meteoblue.com/es/tiempo/pronostico/multimodel/"&amp;G6 &amp; "N" &amp; H6 &amp; "E" &amp; "' target='_blank'&gt;" &amp;"&lt;img src='/wp-content/uploads/icono-meteoblue-small.png' alt='Meteoblue' title='Multimodel Meteoblue'&gt;" &amp; "&lt;/a&gt;"</f>
        <v>&lt;a href='https://www.meteoblue.com/es/tiempo/pronostico/multimodel/42.629278N0.659667E' target='_blank'&gt;&lt;img src='/wp-content/uploads/icono-meteoblue-small.png' alt='Meteoblue' title='Multimodel Meteoblue'&gt;&lt;/a&gt;</v>
      </c>
      <c r="S6" s="47" t="str">
        <f>HYPERLINK("https://www.meteoblue.com/es/tiempo/pronostico/multimodel/"&amp;G6 &amp; "N" &amp; H6 &amp; "E")</f>
        <v>https://www.meteoblue.com/es/tiempo/pronostico/multimodel/42.629278N0.659667E</v>
      </c>
      <c r="T6" s="31" t="str">
        <f>"&lt;a href='https://brouter.de/brouter-web/#map=13/"&amp;G6&amp;"/"&amp;H6&amp;"/OpenTopoMap&amp;pois="&amp;H6&amp;","&amp;G6&amp; "' target='_blank'&gt;" &amp;"&lt;img src='/wp-content/uploads/icono-mapa-topografico-small.png' alt='Mapa topográfico brouter.de' title='Mapa topográfico brouter.de'&gt;" &amp; "&lt;/a&gt;"</f>
        <v>&lt;a href='https://brouter.de/brouter-web/#map=13/42.629278/0.659667/OpenTopoMap&amp;pois=0.659667,42.629278' target='_blank'&gt;&lt;img src='/wp-content/uploads/icono-mapa-topografico-small.png' alt='Mapa topográfico brouter.de' title='Mapa topográfico brouter.de'&gt;&lt;/a&gt;</v>
      </c>
      <c r="U6" s="47" t="str">
        <f>HYPERLINK("https://brouter.de/brouter-web/#map=13/"&amp;G6&amp;"/"&amp;H6&amp;"/OpenTopoMap&amp;pois="&amp;H6&amp;","&amp;G6)</f>
        <v>https://brouter.de/brouter-web/#map=13/42.629278/0.659667/OpenTopoMap&amp;pois=0.659667,42.629278</v>
      </c>
      <c r="V6" s="31" t="str">
        <f>"&lt;a href='https://gpx.studio/app#13/"&amp;G6&amp;"/"&amp;H6&amp;"' target='_blank'&gt;" &amp;"&lt;img src='/wp-content/uploads/icono-mapa-topografico-gpx-studio-small.png' alt='Mapa topográfico gpx.studio' title='Mapa topográfico gpx.studio'&gt;" &amp; "&lt;/a&gt;"</f>
        <v>&lt;a href='https://gpx.studio/app#13/42.629278/0.659667' target='_blank'&gt;&lt;img src='/wp-content/uploads/icono-mapa-topografico-gpx-studio-small.png' alt='Mapa topográfico gpx.studio' title='Mapa topográfico gpx.studio'&gt;&lt;/a&gt;</v>
      </c>
      <c r="W6" s="47" t="str">
        <f>HYPERLINK("https://gpx.studio/app#13/"&amp;G6&amp;"/"&amp;H6)</f>
        <v>https://gpx.studio/app#13/42.629278/0.659667</v>
      </c>
      <c r="X6" s="47" t="str">
        <f>HYPERLINK("https://nakarte.me/#m=13/"&amp;G6&amp;"/"&amp;H6&amp;"&amp;l=Czt/Sa")</f>
        <v>https://nakarte.me/#m=13/42.629278/0.659667&amp;l=Czt/Sa</v>
      </c>
      <c r="Y6" s="31" t="str">
        <f>"&lt;a href='https://www.google.com/maps/dir/42.8664,-2.6852/" &amp; G6&amp; "," &amp; H6 &amp; "' target='_blank'&gt;" &amp;"&lt;img src='/wp-content/uploads/icono-navegacion-google-maps-small.png' alt='Navegación Google Maps' title='Navegación Google Maps'&gt;" &amp; "&lt;/a&gt;"</f>
        <v>&lt;a href='https://www.google.com/maps/dir/42.8664,-2.6852/42.629278,0.659667' target='_blank'&gt;&lt;img src='/wp-content/uploads/icono-navegacion-google-maps-small.png' alt='Navegación Google Maps' title='Navegación Google Maps'&gt;&lt;/a&gt;</v>
      </c>
      <c r="Z6" s="46" t="str">
        <f>"&lt;a style='display: block; text-align: center; padding: 0px 0; font-size: 1.4em;' href='https://tresmiles.es/mapa.html?lat="&amp;G6&amp;"&amp;lon="&amp;H6&amp;"&amp;zoom=17'&gt;&lt;img src='/wp-content/uploads/icono-mapa-topografico-small.png' alt='Mapa' title='Mapa'&gt;&lt;/a&gt;"</f>
        <v>&lt;a style='display: block; text-align: center; padding: 0px 0; font-size: 1.4em;' href='https://tresmiles.es/mapa.html?lat=42.629278&amp;lon=0.659667&amp;zoom=17'&gt;&lt;img src='/wp-content/uploads/icono-mapa-topografico-small.png' alt='Mapa' title='Mapa'&gt;&lt;/a&gt;</v>
      </c>
      <c r="AA6" s="46" t="str">
        <f>IF(J6="",
"",
"&lt;div style='display: block; text-align: center; padding: 0px 0; font-size: 1.4em;'&gt;"&amp;
"&lt;a href='#!' class='open-popup' data-info='"&amp;"ℹ "&amp;J6&amp;"'&gt;"&amp;
"&lt;img src='/wp-content/uploads/icono-informacion-small.png' alt='Más información' title='Más información'&gt;"
&amp;"&lt;/a&gt;&lt;/div&gt;"
)</f>
        <v/>
      </c>
    </row>
    <row r="7" spans="1:27" ht="14.5" customHeight="1" x14ac:dyDescent="0.35">
      <c r="A7" s="32" t="s">
        <v>1025</v>
      </c>
      <c r="B7" s="32" t="s">
        <v>6</v>
      </c>
      <c r="C7" s="32" t="s">
        <v>1897</v>
      </c>
      <c r="D7" s="33" t="s">
        <v>1482</v>
      </c>
      <c r="E7" s="33" t="s">
        <v>588</v>
      </c>
      <c r="F7" s="34">
        <v>3343</v>
      </c>
      <c r="G7" s="35" t="s">
        <v>649</v>
      </c>
      <c r="H7" s="35" t="s">
        <v>650</v>
      </c>
      <c r="I7" s="37" t="s">
        <v>50</v>
      </c>
      <c r="J7" s="45" t="s">
        <v>2290</v>
      </c>
      <c r="K7" s="45" t="s">
        <v>1021</v>
      </c>
      <c r="L7" s="45" t="s">
        <v>1022</v>
      </c>
      <c r="M7" s="55">
        <v>2</v>
      </c>
      <c r="N7" s="46" t="str">
        <f>"&lt;wpt lat="""&amp;G7&amp;""" lon="""&amp;H7&amp;"""&gt;&lt;ele&gt;"&amp;F7&amp;"&lt;/ele&gt;&lt;name&gt;"&amp;D7&amp;"&lt;/name&gt;&lt;desc&gt;Nombre oficial: "&amp;E7&amp;"&amp;#10;Altitud: "&amp;F7&amp;" m &amp;#10;Dificultad: "&amp;I7&amp;"&amp;#10;Más información: "&amp;J7&amp;"&lt;/desc&gt;&lt;/wpt&gt;"</f>
        <v>&lt;wpt lat="42.630222" lon="0.654694"&gt;&lt;ele&gt;3343&lt;/ele&gt;&lt;name&gt;Aguja Escudier&lt;/name&gt;&lt;desc&gt;Nombre oficial: Agulla Baixa d'Aneto&amp;#10;Altitud: 3343 m &amp;#10;Dificultad: F+&amp;#10;Más información: POSIBLE DISCREPANCIA, ERROR O A ESTUDIAR. Guía Alejos/INGEAR&lt;/desc&gt;&lt;/wpt&gt;</v>
      </c>
      <c r="O7" s="48" t="str">
        <f>HYPERLINK("https://www.openstreetmap.org/edit#map=18/"&amp;G7 &amp; "/"&amp; H7 )</f>
        <v>https://www.openstreetmap.org/edit#map=18/42.630222/0.654694</v>
      </c>
      <c r="P7" s="31" t="str">
        <f>"&lt;a href='https://www.windy.com/"&amp;G7&amp;"/"&amp;H7&amp;"/wind?"&amp;G7&amp;","&amp;H7&amp;",13' target='_blank'&gt;&lt;img src='/wp-content/uploads/icono-windy-small.png' alt='Windy' title='Viento Windy'&gt;&lt;/a&gt;"</f>
        <v>&lt;a href='https://www.windy.com/42.630222/0.654694/wind?42.630222,0.654694,13' target='_blank'&gt;&lt;img src='/wp-content/uploads/icono-windy-small.png' alt='Windy' title='Viento Windy'&gt;&lt;/a&gt;</v>
      </c>
      <c r="Q7" s="47" t="str">
        <f>HYPERLINK("https://www.windy.com/"&amp;G7&amp;"/"&amp;H7&amp;"/wind?"&amp;G7&amp;","&amp;H7&amp;",13")</f>
        <v>https://www.windy.com/42.630222/0.654694/wind?42.630222,0.654694,13</v>
      </c>
      <c r="R7" s="31" t="str">
        <f>"&lt;a href='https://www.meteoblue.com/es/tiempo/pronostico/multimodel/"&amp;G7 &amp; "N" &amp; H7 &amp; "E" &amp; "' target='_blank'&gt;" &amp;"&lt;img src='/wp-content/uploads/icono-meteoblue-small.png' alt='Meteoblue' title='Multimodel Meteoblue'&gt;" &amp; "&lt;/a&gt;"</f>
        <v>&lt;a href='https://www.meteoblue.com/es/tiempo/pronostico/multimodel/42.630222N0.654694E' target='_blank'&gt;&lt;img src='/wp-content/uploads/icono-meteoblue-small.png' alt='Meteoblue' title='Multimodel Meteoblue'&gt;&lt;/a&gt;</v>
      </c>
      <c r="S7" s="47" t="str">
        <f>HYPERLINK("https://www.meteoblue.com/es/tiempo/pronostico/multimodel/"&amp;G7 &amp; "N" &amp; H7 &amp; "E")</f>
        <v>https://www.meteoblue.com/es/tiempo/pronostico/multimodel/42.630222N0.654694E</v>
      </c>
      <c r="T7" s="31" t="str">
        <f>"&lt;a href='https://brouter.de/brouter-web/#map=13/"&amp;G7&amp;"/"&amp;H7&amp;"/OpenTopoMap&amp;pois="&amp;H7&amp;","&amp;G7&amp; "' target='_blank'&gt;" &amp;"&lt;img src='/wp-content/uploads/icono-mapa-topografico-small.png' alt='Mapa topográfico brouter.de' title='Mapa topográfico brouter.de'&gt;" &amp; "&lt;/a&gt;"</f>
        <v>&lt;a href='https://brouter.de/brouter-web/#map=13/42.630222/0.654694/OpenTopoMap&amp;pois=0.654694,42.630222' target='_blank'&gt;&lt;img src='/wp-content/uploads/icono-mapa-topografico-small.png' alt='Mapa topográfico brouter.de' title='Mapa topográfico brouter.de'&gt;&lt;/a&gt;</v>
      </c>
      <c r="U7" s="47" t="str">
        <f>HYPERLINK("https://brouter.de/brouter-web/#map=13/"&amp;G7&amp;"/"&amp;H7&amp;"/OpenTopoMap&amp;pois="&amp;H7&amp;","&amp;G7)</f>
        <v>https://brouter.de/brouter-web/#map=13/42.630222/0.654694/OpenTopoMap&amp;pois=0.654694,42.630222</v>
      </c>
      <c r="V7" s="31" t="str">
        <f>"&lt;a href='https://gpx.studio/app#13/"&amp;G7&amp;"/"&amp;H7&amp;"' target='_blank'&gt;" &amp;"&lt;img src='/wp-content/uploads/icono-mapa-topografico-gpx-studio-small.png' alt='Mapa topográfico gpx.studio' title='Mapa topográfico gpx.studio'&gt;" &amp; "&lt;/a&gt;"</f>
        <v>&lt;a href='https://gpx.studio/app#13/42.630222/0.654694' target='_blank'&gt;&lt;img src='/wp-content/uploads/icono-mapa-topografico-gpx-studio-small.png' alt='Mapa topográfico gpx.studio' title='Mapa topográfico gpx.studio'&gt;&lt;/a&gt;</v>
      </c>
      <c r="W7" s="47" t="str">
        <f>HYPERLINK("https://gpx.studio/app#13/"&amp;G7&amp;"/"&amp;H7)</f>
        <v>https://gpx.studio/app#13/42.630222/0.654694</v>
      </c>
      <c r="X7" s="47" t="str">
        <f>HYPERLINK("https://nakarte.me/#m=13/"&amp;G7&amp;"/"&amp;H7&amp;"&amp;l=Czt/Sa")</f>
        <v>https://nakarte.me/#m=13/42.630222/0.654694&amp;l=Czt/Sa</v>
      </c>
      <c r="Y7" s="31" t="str">
        <f>"&lt;a href='https://www.google.com/maps/dir/42.8664,-2.6852/" &amp; G7&amp; "," &amp; H7 &amp; "' target='_blank'&gt;" &amp;"&lt;img src='/wp-content/uploads/icono-navegacion-google-maps-small.png' alt='Navegación Google Maps' title='Navegación Google Maps'&gt;" &amp; "&lt;/a&gt;"</f>
        <v>&lt;a href='https://www.google.com/maps/dir/42.8664,-2.6852/42.630222,0.654694' target='_blank'&gt;&lt;img src='/wp-content/uploads/icono-navegacion-google-maps-small.png' alt='Navegación Google Maps' title='Navegación Google Maps'&gt;&lt;/a&gt;</v>
      </c>
      <c r="Z7" s="46" t="str">
        <f>"&lt;a style='display: block; text-align: center; padding: 0px 0; font-size: 1.4em;' href='https://tresmiles.es/mapa.html?lat="&amp;G7&amp;"&amp;lon="&amp;H7&amp;"&amp;zoom=17'&gt;&lt;img src='/wp-content/uploads/icono-mapa-topografico-small.png' alt='Mapa' title='Mapa'&gt;&lt;/a&gt;"</f>
        <v>&lt;a style='display: block; text-align: center; padding: 0px 0; font-size: 1.4em;' href='https://tresmiles.es/mapa.html?lat=42.630222&amp;lon=0.654694&amp;zoom=17'&gt;&lt;img src='/wp-content/uploads/icono-mapa-topografico-small.png' alt='Mapa' title='Mapa'&gt;&lt;/a&gt;</v>
      </c>
      <c r="AA7" s="46" t="str">
        <f>IF(J7="",
"",
"&lt;div style='display: block; text-align: center; padding: 0px 0; font-size: 1.4em;'&gt;"&amp;
"&lt;a href='#!' class='open-popup' data-info='"&amp;"ℹ "&amp;J7&amp;"'&gt;"&amp;
"&lt;img src='/wp-content/uploads/icono-informacion-small.png' alt='Más información' title='Más información'&gt;"
&amp;"&lt;/a&gt;&lt;/div&gt;"
)</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8" spans="1:27" ht="14.5" customHeight="1" x14ac:dyDescent="0.35">
      <c r="A8" s="32" t="s">
        <v>1025</v>
      </c>
      <c r="B8" s="32" t="s">
        <v>6</v>
      </c>
      <c r="C8" s="32" t="s">
        <v>1897</v>
      </c>
      <c r="D8" s="33" t="s">
        <v>320</v>
      </c>
      <c r="E8" s="33" t="s">
        <v>321</v>
      </c>
      <c r="F8" s="34">
        <v>3312</v>
      </c>
      <c r="G8" s="35" t="s">
        <v>657</v>
      </c>
      <c r="H8" s="35" t="s">
        <v>658</v>
      </c>
      <c r="I8" s="37" t="s">
        <v>51</v>
      </c>
      <c r="J8" s="45"/>
      <c r="K8" s="45" t="s">
        <v>1022</v>
      </c>
      <c r="L8" s="45" t="s">
        <v>1022</v>
      </c>
      <c r="M8" s="55">
        <v>1</v>
      </c>
      <c r="N8" s="46" t="str">
        <f>"&lt;wpt lat="""&amp;G8&amp;""" lon="""&amp;H8&amp;"""&gt;&lt;ele&gt;"&amp;F8&amp;"&lt;/ele&gt;&lt;name&gt;"&amp;D8&amp;"&lt;/name&gt;&lt;desc&gt;Nombre oficial: "&amp;E8&amp;"&amp;#10;Altitud: "&amp;F8&amp;" m &amp;#10;Dificultad: "&amp;I8&amp;"&amp;#10;Más información: "&amp;J8&amp;"&lt;/desc&gt;&lt;/wpt&gt;"</f>
        <v>&lt;wpt lat="42.646417" lon="0.640389"&gt;&lt;ele&gt;3312&lt;/ele&gt;&lt;name&gt;Pico de la Maladeta&lt;/name&gt;&lt;desc&gt;Nombre oficial: Tuca de la Maladeta&amp;#10;Altitud: 3312 m &amp;#10;Dificultad: PD-&amp;#10;Más información: &lt;/desc&gt;&lt;/wpt&gt;</v>
      </c>
      <c r="O8" s="48" t="str">
        <f>HYPERLINK("https://www.openstreetmap.org/edit#map=18/"&amp;G8 &amp; "/"&amp; H8 )</f>
        <v>https://www.openstreetmap.org/edit#map=18/42.646417/0.640389</v>
      </c>
      <c r="P8" s="31" t="str">
        <f>"&lt;a href='https://www.windy.com/"&amp;G8&amp;"/"&amp;H8&amp;"/wind?"&amp;G8&amp;","&amp;H8&amp;",13' target='_blank'&gt;&lt;img src='/wp-content/uploads/icono-windy-small.png' alt='Windy' title='Viento Windy'&gt;&lt;/a&gt;"</f>
        <v>&lt;a href='https://www.windy.com/42.646417/0.640389/wind?42.646417,0.640389,13' target='_blank'&gt;&lt;img src='/wp-content/uploads/icono-windy-small.png' alt='Windy' title='Viento Windy'&gt;&lt;/a&gt;</v>
      </c>
      <c r="Q8" s="47" t="str">
        <f>HYPERLINK("https://www.windy.com/"&amp;G8&amp;"/"&amp;H8&amp;"/wind?"&amp;G8&amp;","&amp;H8&amp;",13")</f>
        <v>https://www.windy.com/42.646417/0.640389/wind?42.646417,0.640389,13</v>
      </c>
      <c r="R8" s="31" t="str">
        <f>"&lt;a href='https://www.meteoblue.com/es/tiempo/pronostico/multimodel/"&amp;G8 &amp; "N" &amp; H8 &amp; "E" &amp; "' target='_blank'&gt;" &amp;"&lt;img src='/wp-content/uploads/icono-meteoblue-small.png' alt='Meteoblue' title='Multimodel Meteoblue'&gt;" &amp; "&lt;/a&gt;"</f>
        <v>&lt;a href='https://www.meteoblue.com/es/tiempo/pronostico/multimodel/42.646417N0.640389E' target='_blank'&gt;&lt;img src='/wp-content/uploads/icono-meteoblue-small.png' alt='Meteoblue' title='Multimodel Meteoblue'&gt;&lt;/a&gt;</v>
      </c>
      <c r="S8" s="47" t="str">
        <f>HYPERLINK("https://www.meteoblue.com/es/tiempo/pronostico/multimodel/"&amp;G8 &amp; "N" &amp; H8 &amp; "E")</f>
        <v>https://www.meteoblue.com/es/tiempo/pronostico/multimodel/42.646417N0.640389E</v>
      </c>
      <c r="T8" s="31" t="str">
        <f>"&lt;a href='https://brouter.de/brouter-web/#map=13/"&amp;G8&amp;"/"&amp;H8&amp;"/OpenTopoMap&amp;pois="&amp;H8&amp;","&amp;G8&amp; "' target='_blank'&gt;" &amp;"&lt;img src='/wp-content/uploads/icono-mapa-topografico-small.png' alt='Mapa topográfico brouter.de' title='Mapa topográfico brouter.de'&gt;" &amp; "&lt;/a&gt;"</f>
        <v>&lt;a href='https://brouter.de/brouter-web/#map=13/42.646417/0.640389/OpenTopoMap&amp;pois=0.640389,42.646417' target='_blank'&gt;&lt;img src='/wp-content/uploads/icono-mapa-topografico-small.png' alt='Mapa topográfico brouter.de' title='Mapa topográfico brouter.de'&gt;&lt;/a&gt;</v>
      </c>
      <c r="U8" s="47" t="str">
        <f>HYPERLINK("https://brouter.de/brouter-web/#map=13/"&amp;G8&amp;"/"&amp;H8&amp;"/OpenTopoMap&amp;pois="&amp;H8&amp;","&amp;G8)</f>
        <v>https://brouter.de/brouter-web/#map=13/42.646417/0.640389/OpenTopoMap&amp;pois=0.640389,42.646417</v>
      </c>
      <c r="V8" s="31" t="str">
        <f>"&lt;a href='https://gpx.studio/app#13/"&amp;G8&amp;"/"&amp;H8&amp;"' target='_blank'&gt;" &amp;"&lt;img src='/wp-content/uploads/icono-mapa-topografico-gpx-studio-small.png' alt='Mapa topográfico gpx.studio' title='Mapa topográfico gpx.studio'&gt;" &amp; "&lt;/a&gt;"</f>
        <v>&lt;a href='https://gpx.studio/app#13/42.646417/0.640389' target='_blank'&gt;&lt;img src='/wp-content/uploads/icono-mapa-topografico-gpx-studio-small.png' alt='Mapa topográfico gpx.studio' title='Mapa topográfico gpx.studio'&gt;&lt;/a&gt;</v>
      </c>
      <c r="W8" s="47" t="str">
        <f>HYPERLINK("https://gpx.studio/app#13/"&amp;G8&amp;"/"&amp;H8)</f>
        <v>https://gpx.studio/app#13/42.646417/0.640389</v>
      </c>
      <c r="X8" s="47" t="str">
        <f>HYPERLINK("https://nakarte.me/#m=13/"&amp;G8&amp;"/"&amp;H8&amp;"&amp;l=Czt/Sa")</f>
        <v>https://nakarte.me/#m=13/42.646417/0.640389&amp;l=Czt/Sa</v>
      </c>
      <c r="Y8" s="31" t="str">
        <f>"&lt;a href='https://www.google.com/maps/dir/42.8664,-2.6852/" &amp; G8&amp; "," &amp; H8 &amp; "' target='_blank'&gt;" &amp;"&lt;img src='/wp-content/uploads/icono-navegacion-google-maps-small.png' alt='Navegación Google Maps' title='Navegación Google Maps'&gt;" &amp; "&lt;/a&gt;"</f>
        <v>&lt;a href='https://www.google.com/maps/dir/42.8664,-2.6852/42.646417,0.640389' target='_blank'&gt;&lt;img src='/wp-content/uploads/icono-navegacion-google-maps-small.png' alt='Navegación Google Maps' title='Navegación Google Maps'&gt;&lt;/a&gt;</v>
      </c>
      <c r="Z8" s="46" t="str">
        <f>"&lt;a style='display: block; text-align: center; padding: 0px 0; font-size: 1.4em;' href='https://tresmiles.es/mapa.html?lat="&amp;G8&amp;"&amp;lon="&amp;H8&amp;"&amp;zoom=17'&gt;&lt;img src='/wp-content/uploads/icono-mapa-topografico-small.png' alt='Mapa' title='Mapa'&gt;&lt;/a&gt;"</f>
        <v>&lt;a style='display: block; text-align: center; padding: 0px 0; font-size: 1.4em;' href='https://tresmiles.es/mapa.html?lat=42.646417&amp;lon=0.640389&amp;zoom=17'&gt;&lt;img src='/wp-content/uploads/icono-mapa-topografico-small.png' alt='Mapa' title='Mapa'&gt;&lt;/a&gt;</v>
      </c>
      <c r="AA8" s="46" t="str">
        <f>IF(J8="",
"",
"&lt;div style='display: block; text-align: center; padding: 0px 0; font-size: 1.4em;'&gt;"&amp;
"&lt;a href='#!' class='open-popup' data-info='"&amp;"ℹ "&amp;J8&amp;"'&gt;"&amp;
"&lt;img src='/wp-content/uploads/icono-informacion-small.png' alt='Más información' title='Más información'&gt;"
&amp;"&lt;/a&gt;&lt;/div&gt;"
)</f>
        <v/>
      </c>
    </row>
    <row r="9" spans="1:27" ht="14.5" customHeight="1" x14ac:dyDescent="0.35">
      <c r="A9" s="32" t="s">
        <v>1025</v>
      </c>
      <c r="B9" s="32" t="s">
        <v>6</v>
      </c>
      <c r="C9" s="32" t="s">
        <v>1897</v>
      </c>
      <c r="D9" s="33" t="s">
        <v>1498</v>
      </c>
      <c r="E9" s="33" t="s">
        <v>330</v>
      </c>
      <c r="F9" s="34">
        <v>3302</v>
      </c>
      <c r="G9" s="35" t="s">
        <v>659</v>
      </c>
      <c r="H9" s="35" t="s">
        <v>660</v>
      </c>
      <c r="I9" s="37" t="s">
        <v>52</v>
      </c>
      <c r="J9" s="45"/>
      <c r="K9" s="45" t="s">
        <v>1022</v>
      </c>
      <c r="L9" s="45" t="s">
        <v>1022</v>
      </c>
      <c r="M9" s="55">
        <v>1</v>
      </c>
      <c r="N9" s="46" t="str">
        <f>"&lt;wpt lat="""&amp;G9&amp;""" lon="""&amp;H9&amp;"""&gt;&lt;ele&gt;"&amp;F9&amp;"&lt;/ele&gt;&lt;name&gt;"&amp;D9&amp;"&lt;/name&gt;&lt;desc&gt;Nombre oficial: "&amp;E9&amp;"&amp;#10;Altitud: "&amp;F9&amp;" m &amp;#10;Dificultad: "&amp;I9&amp;"&amp;#10;Más información: "&amp;J9&amp;"&lt;/desc&gt;&lt;/wpt&gt;"</f>
        <v>&lt;wpt lat="42.633694" lon="0.654500"&gt;&lt;ele&gt;3302&lt;/ele&gt;&lt;name&gt;Punta Oliveras - Arenas&lt;/name&gt;&lt;desc&gt;Nombre oficial: Tuqueta de la Crus&amp;#10;Altitud: 3302 m &amp;#10;Dificultad: F&amp;#10;Más información: &lt;/desc&gt;&lt;/wpt&gt;</v>
      </c>
      <c r="O9" s="48" t="str">
        <f>HYPERLINK("https://www.openstreetmap.org/edit#map=18/"&amp;G9 &amp; "/"&amp; H9 )</f>
        <v>https://www.openstreetmap.org/edit#map=18/42.633694/0.654500</v>
      </c>
      <c r="P9" s="31" t="str">
        <f>"&lt;a href='https://www.windy.com/"&amp;G9&amp;"/"&amp;H9&amp;"/wind?"&amp;G9&amp;","&amp;H9&amp;",13' target='_blank'&gt;&lt;img src='/wp-content/uploads/icono-windy-small.png' alt='Windy' title='Viento Windy'&gt;&lt;/a&gt;"</f>
        <v>&lt;a href='https://www.windy.com/42.633694/0.654500/wind?42.633694,0.654500,13' target='_blank'&gt;&lt;img src='/wp-content/uploads/icono-windy-small.png' alt='Windy' title='Viento Windy'&gt;&lt;/a&gt;</v>
      </c>
      <c r="Q9" s="47" t="str">
        <f>HYPERLINK("https://www.windy.com/"&amp;G9&amp;"/"&amp;H9&amp;"/wind?"&amp;G9&amp;","&amp;H9&amp;",13")</f>
        <v>https://www.windy.com/42.633694/0.654500/wind?42.633694,0.654500,13</v>
      </c>
      <c r="R9" s="31" t="str">
        <f>"&lt;a href='https://www.meteoblue.com/es/tiempo/pronostico/multimodel/"&amp;G9 &amp; "N" &amp; H9 &amp; "E" &amp; "' target='_blank'&gt;" &amp;"&lt;img src='/wp-content/uploads/icono-meteoblue-small.png' alt='Meteoblue' title='Multimodel Meteoblue'&gt;" &amp; "&lt;/a&gt;"</f>
        <v>&lt;a href='https://www.meteoblue.com/es/tiempo/pronostico/multimodel/42.633694N0.654500E' target='_blank'&gt;&lt;img src='/wp-content/uploads/icono-meteoblue-small.png' alt='Meteoblue' title='Multimodel Meteoblue'&gt;&lt;/a&gt;</v>
      </c>
      <c r="S9" s="47" t="str">
        <f>HYPERLINK("https://www.meteoblue.com/es/tiempo/pronostico/multimodel/"&amp;G9 &amp; "N" &amp; H9 &amp; "E")</f>
        <v>https://www.meteoblue.com/es/tiempo/pronostico/multimodel/42.633694N0.654500E</v>
      </c>
      <c r="T9" s="31" t="str">
        <f>"&lt;a href='https://brouter.de/brouter-web/#map=13/"&amp;G9&amp;"/"&amp;H9&amp;"/OpenTopoMap&amp;pois="&amp;H9&amp;","&amp;G9&amp; "' target='_blank'&gt;" &amp;"&lt;img src='/wp-content/uploads/icono-mapa-topografico-small.png' alt='Mapa topográfico brouter.de' title='Mapa topográfico brouter.de'&gt;" &amp; "&lt;/a&gt;"</f>
        <v>&lt;a href='https://brouter.de/brouter-web/#map=13/42.633694/0.654500/OpenTopoMap&amp;pois=0.654500,42.633694' target='_blank'&gt;&lt;img src='/wp-content/uploads/icono-mapa-topografico-small.png' alt='Mapa topográfico brouter.de' title='Mapa topográfico brouter.de'&gt;&lt;/a&gt;</v>
      </c>
      <c r="U9" s="47" t="str">
        <f>HYPERLINK("https://brouter.de/brouter-web/#map=13/"&amp;G9&amp;"/"&amp;H9&amp;"/OpenTopoMap&amp;pois="&amp;H9&amp;","&amp;G9)</f>
        <v>https://brouter.de/brouter-web/#map=13/42.633694/0.654500/OpenTopoMap&amp;pois=0.654500,42.633694</v>
      </c>
      <c r="V9" s="31" t="str">
        <f>"&lt;a href='https://gpx.studio/app#13/"&amp;G9&amp;"/"&amp;H9&amp;"' target='_blank'&gt;" &amp;"&lt;img src='/wp-content/uploads/icono-mapa-topografico-gpx-studio-small.png' alt='Mapa topográfico gpx.studio' title='Mapa topográfico gpx.studio'&gt;" &amp; "&lt;/a&gt;"</f>
        <v>&lt;a href='https://gpx.studio/app#13/42.633694/0.654500' target='_blank'&gt;&lt;img src='/wp-content/uploads/icono-mapa-topografico-gpx-studio-small.png' alt='Mapa topográfico gpx.studio' title='Mapa topográfico gpx.studio'&gt;&lt;/a&gt;</v>
      </c>
      <c r="W9" s="47" t="str">
        <f>HYPERLINK("https://gpx.studio/app#13/"&amp;G9&amp;"/"&amp;H9)</f>
        <v>https://gpx.studio/app#13/42.633694/0.654500</v>
      </c>
      <c r="X9" s="47" t="str">
        <f>HYPERLINK("https://nakarte.me/#m=13/"&amp;G9&amp;"/"&amp;H9&amp;"&amp;l=Czt/Sa")</f>
        <v>https://nakarte.me/#m=13/42.633694/0.654500&amp;l=Czt/Sa</v>
      </c>
      <c r="Y9" s="31" t="str">
        <f>"&lt;a href='https://www.google.com/maps/dir/42.8664,-2.6852/" &amp; G9&amp; "," &amp; H9 &amp; "' target='_blank'&gt;" &amp;"&lt;img src='/wp-content/uploads/icono-navegacion-google-maps-small.png' alt='Navegación Google Maps' title='Navegación Google Maps'&gt;" &amp; "&lt;/a&gt;"</f>
        <v>&lt;a href='https://www.google.com/maps/dir/42.8664,-2.6852/42.633694,0.654500' target='_blank'&gt;&lt;img src='/wp-content/uploads/icono-navegacion-google-maps-small.png' alt='Navegación Google Maps' title='Navegación Google Maps'&gt;&lt;/a&gt;</v>
      </c>
      <c r="Z9" s="46" t="str">
        <f>"&lt;a style='display: block; text-align: center; padding: 0px 0; font-size: 1.4em;' href='https://tresmiles.es/mapa.html?lat="&amp;G9&amp;"&amp;lon="&amp;H9&amp;"&amp;zoom=17'&gt;&lt;img src='/wp-content/uploads/icono-mapa-topografico-small.png' alt='Mapa' title='Mapa'&gt;&lt;/a&gt;"</f>
        <v>&lt;a style='display: block; text-align: center; padding: 0px 0; font-size: 1.4em;' href='https://tresmiles.es/mapa.html?lat=42.633694&amp;lon=0.654500&amp;zoom=17'&gt;&lt;img src='/wp-content/uploads/icono-mapa-topografico-small.png' alt='Mapa' title='Mapa'&gt;&lt;/a&gt;</v>
      </c>
      <c r="AA9" s="46" t="str">
        <f>IF(J9="",
"",
"&lt;div style='display: block; text-align: center; padding: 0px 0; font-size: 1.4em;'&gt;"&amp;
"&lt;a href='#!' class='open-popup' data-info='"&amp;"ℹ "&amp;J9&amp;"'&gt;"&amp;
"&lt;img src='/wp-content/uploads/icono-informacion-small.png' alt='Más información' title='Más información'&gt;"
&amp;"&lt;/a&gt;&lt;/div&gt;"
)</f>
        <v/>
      </c>
    </row>
    <row r="10" spans="1:27" ht="14.5" customHeight="1" x14ac:dyDescent="0.35">
      <c r="A10" s="32" t="s">
        <v>1025</v>
      </c>
      <c r="B10" s="32" t="s">
        <v>6</v>
      </c>
      <c r="C10" s="32" t="s">
        <v>1897</v>
      </c>
      <c r="D10" s="33" t="s">
        <v>327</v>
      </c>
      <c r="E10" s="33" t="s">
        <v>328</v>
      </c>
      <c r="F10" s="34">
        <v>3297</v>
      </c>
      <c r="G10" s="35" t="s">
        <v>663</v>
      </c>
      <c r="H10" s="35" t="s">
        <v>664</v>
      </c>
      <c r="I10" s="37" t="s">
        <v>52</v>
      </c>
      <c r="J10" s="45"/>
      <c r="K10" s="45" t="s">
        <v>1022</v>
      </c>
      <c r="L10" s="45" t="s">
        <v>1022</v>
      </c>
      <c r="M10" s="55">
        <v>1</v>
      </c>
      <c r="N10" s="46" t="str">
        <f>"&lt;wpt lat="""&amp;G10&amp;""" lon="""&amp;H10&amp;"""&gt;&lt;ele&gt;"&amp;F10&amp;"&lt;/ele&gt;&lt;name&gt;"&amp;D10&amp;"&lt;/name&gt;&lt;desc&gt;Nombre oficial: "&amp;E10&amp;"&amp;#10;Altitud: "&amp;F10&amp;" m &amp;#10;Dificultad: "&amp;I10&amp;"&amp;#10;Más información: "&amp;J10&amp;"&lt;/desc&gt;&lt;/wpt&gt;"</f>
        <v>&lt;wpt lat="42.637139" lon="0.649361"&gt;&lt;ele&gt;3297&lt;/ele&gt;&lt;name&gt;Pico de Coronas&lt;/name&gt;&lt;desc&gt;Nombre oficial: Tuca de Corones&amp;#10;Altitud: 3297 m &amp;#10;Dificultad: F&amp;#10;Más información: &lt;/desc&gt;&lt;/wpt&gt;</v>
      </c>
      <c r="O10" s="48" t="str">
        <f>HYPERLINK("https://www.openstreetmap.org/edit#map=18/"&amp;G10 &amp; "/"&amp; H10 )</f>
        <v>https://www.openstreetmap.org/edit#map=18/42.637139/0.649361</v>
      </c>
      <c r="P10" s="31" t="str">
        <f>"&lt;a href='https://www.windy.com/"&amp;G10&amp;"/"&amp;H10&amp;"/wind?"&amp;G10&amp;","&amp;H10&amp;",13' target='_blank'&gt;&lt;img src='/wp-content/uploads/icono-windy-small.png' alt='Windy' title='Viento Windy'&gt;&lt;/a&gt;"</f>
        <v>&lt;a href='https://www.windy.com/42.637139/0.649361/wind?42.637139,0.649361,13' target='_blank'&gt;&lt;img src='/wp-content/uploads/icono-windy-small.png' alt='Windy' title='Viento Windy'&gt;&lt;/a&gt;</v>
      </c>
      <c r="Q10" s="47" t="str">
        <f>HYPERLINK("https://www.windy.com/"&amp;G10&amp;"/"&amp;H10&amp;"/wind?"&amp;G10&amp;","&amp;H10&amp;",13")</f>
        <v>https://www.windy.com/42.637139/0.649361/wind?42.637139,0.649361,13</v>
      </c>
      <c r="R10" s="31" t="str">
        <f>"&lt;a href='https://www.meteoblue.com/es/tiempo/pronostico/multimodel/"&amp;G10 &amp; "N" &amp; H10 &amp; "E" &amp; "' target='_blank'&gt;" &amp;"&lt;img src='/wp-content/uploads/icono-meteoblue-small.png' alt='Meteoblue' title='Multimodel Meteoblue'&gt;" &amp; "&lt;/a&gt;"</f>
        <v>&lt;a href='https://www.meteoblue.com/es/tiempo/pronostico/multimodel/42.637139N0.649361E' target='_blank'&gt;&lt;img src='/wp-content/uploads/icono-meteoblue-small.png' alt='Meteoblue' title='Multimodel Meteoblue'&gt;&lt;/a&gt;</v>
      </c>
      <c r="S10" s="47" t="str">
        <f>HYPERLINK("https://www.meteoblue.com/es/tiempo/pronostico/multimodel/"&amp;G10 &amp; "N" &amp; H10 &amp; "E")</f>
        <v>https://www.meteoblue.com/es/tiempo/pronostico/multimodel/42.637139N0.649361E</v>
      </c>
      <c r="T10" s="31" t="str">
        <f>"&lt;a href='https://brouter.de/brouter-web/#map=13/"&amp;G10&amp;"/"&amp;H10&amp;"/OpenTopoMap&amp;pois="&amp;H10&amp;","&amp;G10&amp; "' target='_blank'&gt;" &amp;"&lt;img src='/wp-content/uploads/icono-mapa-topografico-small.png' alt='Mapa topográfico brouter.de' title='Mapa topográfico brouter.de'&gt;" &amp; "&lt;/a&gt;"</f>
        <v>&lt;a href='https://brouter.de/brouter-web/#map=13/42.637139/0.649361/OpenTopoMap&amp;pois=0.649361,42.637139' target='_blank'&gt;&lt;img src='/wp-content/uploads/icono-mapa-topografico-small.png' alt='Mapa topográfico brouter.de' title='Mapa topográfico brouter.de'&gt;&lt;/a&gt;</v>
      </c>
      <c r="U10" s="47" t="str">
        <f>HYPERLINK("https://brouter.de/brouter-web/#map=13/"&amp;G10&amp;"/"&amp;H10&amp;"/OpenTopoMap&amp;pois="&amp;H10&amp;","&amp;G10)</f>
        <v>https://brouter.de/brouter-web/#map=13/42.637139/0.649361/OpenTopoMap&amp;pois=0.649361,42.637139</v>
      </c>
      <c r="V10" s="31" t="str">
        <f>"&lt;a href='https://gpx.studio/app#13/"&amp;G10&amp;"/"&amp;H10&amp;"' target='_blank'&gt;" &amp;"&lt;img src='/wp-content/uploads/icono-mapa-topografico-gpx-studio-small.png' alt='Mapa topográfico gpx.studio' title='Mapa topográfico gpx.studio'&gt;" &amp; "&lt;/a&gt;"</f>
        <v>&lt;a href='https://gpx.studio/app#13/42.637139/0.649361' target='_blank'&gt;&lt;img src='/wp-content/uploads/icono-mapa-topografico-gpx-studio-small.png' alt='Mapa topográfico gpx.studio' title='Mapa topográfico gpx.studio'&gt;&lt;/a&gt;</v>
      </c>
      <c r="W10" s="47" t="str">
        <f>HYPERLINK("https://gpx.studio/app#13/"&amp;G10&amp;"/"&amp;H10)</f>
        <v>https://gpx.studio/app#13/42.637139/0.649361</v>
      </c>
      <c r="X10" s="47" t="str">
        <f>HYPERLINK("https://nakarte.me/#m=13/"&amp;G10&amp;"/"&amp;H10&amp;"&amp;l=Czt/Sa")</f>
        <v>https://nakarte.me/#m=13/42.637139/0.649361&amp;l=Czt/Sa</v>
      </c>
      <c r="Y10" s="31" t="str">
        <f>"&lt;a href='https://www.google.com/maps/dir/42.8664,-2.6852/" &amp; G10&amp; "," &amp; H10 &amp; "' target='_blank'&gt;" &amp;"&lt;img src='/wp-content/uploads/icono-navegacion-google-maps-small.png' alt='Navegación Google Maps' title='Navegación Google Maps'&gt;" &amp; "&lt;/a&gt;"</f>
        <v>&lt;a href='https://www.google.com/maps/dir/42.8664,-2.6852/42.637139,0.649361' target='_blank'&gt;&lt;img src='/wp-content/uploads/icono-navegacion-google-maps-small.png' alt='Navegación Google Maps' title='Navegación Google Maps'&gt;&lt;/a&gt;</v>
      </c>
      <c r="Z10" s="46" t="str">
        <f>"&lt;a style='display: block; text-align: center; padding: 0px 0; font-size: 1.4em;' href='https://tresmiles.es/mapa.html?lat="&amp;G10&amp;"&amp;lon="&amp;H10&amp;"&amp;zoom=17'&gt;&lt;img src='/wp-content/uploads/icono-mapa-topografico-small.png' alt='Mapa' title='Mapa'&gt;&lt;/a&gt;"</f>
        <v>&lt;a style='display: block; text-align: center; padding: 0px 0; font-size: 1.4em;' href='https://tresmiles.es/mapa.html?lat=42.637139&amp;lon=0.649361&amp;zoom=17'&gt;&lt;img src='/wp-content/uploads/icono-mapa-topografico-small.png' alt='Mapa' title='Mapa'&gt;&lt;/a&gt;</v>
      </c>
      <c r="AA10" s="46" t="str">
        <f>IF(J10="",
"",
"&lt;div style='display: block; text-align: center; padding: 0px 0; font-size: 1.4em;'&gt;"&amp;
"&lt;a href='#!' class='open-popup' data-info='"&amp;"ℹ "&amp;J10&amp;"'&gt;"&amp;
"&lt;img src='/wp-content/uploads/icono-informacion-small.png' alt='Más información' title='Más información'&gt;"
&amp;"&lt;/a&gt;&lt;/div&gt;"
)</f>
        <v/>
      </c>
    </row>
    <row r="11" spans="1:27" ht="14.5" customHeight="1" x14ac:dyDescent="0.35">
      <c r="A11" s="32" t="s">
        <v>1025</v>
      </c>
      <c r="B11" s="32" t="s">
        <v>6</v>
      </c>
      <c r="C11" s="32" t="s">
        <v>1897</v>
      </c>
      <c r="D11" s="33" t="s">
        <v>334</v>
      </c>
      <c r="E11" s="33" t="s">
        <v>559</v>
      </c>
      <c r="F11" s="34">
        <v>3289</v>
      </c>
      <c r="G11" s="35" t="s">
        <v>671</v>
      </c>
      <c r="H11" s="35" t="s">
        <v>672</v>
      </c>
      <c r="I11" s="37" t="s">
        <v>50</v>
      </c>
      <c r="J11" s="45"/>
      <c r="K11" s="45" t="s">
        <v>1022</v>
      </c>
      <c r="L11" s="45" t="s">
        <v>1022</v>
      </c>
      <c r="M11" s="55">
        <v>2</v>
      </c>
      <c r="N11" s="46" t="str">
        <f>"&lt;wpt lat="""&amp;G11&amp;""" lon="""&amp;H11&amp;"""&gt;&lt;ele&gt;"&amp;F11&amp;"&lt;/ele&gt;&lt;name&gt;"&amp;D11&amp;"&lt;/name&gt;&lt;desc&gt;Nombre oficial: "&amp;E11&amp;"&amp;#10;Altitud: "&amp;F11&amp;" m &amp;#10;Dificultad: "&amp;I11&amp;"&amp;#10;Más información: "&amp;J11&amp;"&lt;/desc&gt;&lt;/wpt&gt;"</f>
        <v>&lt;wpt lat="42.626139" lon="0.662722"&gt;&lt;ele&gt;3289&lt;/ele&gt;&lt;name&gt;Pico de Tempestades&lt;/name&gt;&lt;desc&gt;Nombre oficial: Tuca de Tempestats / Tuca Gran de Llosàs&amp;#10;Altitud: 3289 m &amp;#10;Dificultad: F+&amp;#10;Más información: &lt;/desc&gt;&lt;/wpt&gt;</v>
      </c>
      <c r="O11" s="48" t="str">
        <f>HYPERLINK("https://www.openstreetmap.org/edit#map=18/"&amp;G11 &amp; "/"&amp; H11 )</f>
        <v>https://www.openstreetmap.org/edit#map=18/42.626139/0.662722</v>
      </c>
      <c r="P11" s="31" t="str">
        <f>"&lt;a href='https://www.windy.com/"&amp;G11&amp;"/"&amp;H11&amp;"/wind?"&amp;G11&amp;","&amp;H11&amp;",13' target='_blank'&gt;&lt;img src='/wp-content/uploads/icono-windy-small.png' alt='Windy' title='Viento Windy'&gt;&lt;/a&gt;"</f>
        <v>&lt;a href='https://www.windy.com/42.626139/0.662722/wind?42.626139,0.662722,13' target='_blank'&gt;&lt;img src='/wp-content/uploads/icono-windy-small.png' alt='Windy' title='Viento Windy'&gt;&lt;/a&gt;</v>
      </c>
      <c r="Q11" s="47" t="str">
        <f>HYPERLINK("https://www.windy.com/"&amp;G11&amp;"/"&amp;H11&amp;"/wind?"&amp;G11&amp;","&amp;H11&amp;",13")</f>
        <v>https://www.windy.com/42.626139/0.662722/wind?42.626139,0.662722,13</v>
      </c>
      <c r="R11" s="31" t="str">
        <f>"&lt;a href='https://www.meteoblue.com/es/tiempo/pronostico/multimodel/"&amp;G11 &amp; "N" &amp; H11 &amp; "E" &amp; "' target='_blank'&gt;" &amp;"&lt;img src='/wp-content/uploads/icono-meteoblue-small.png' alt='Meteoblue' title='Multimodel Meteoblue'&gt;" &amp; "&lt;/a&gt;"</f>
        <v>&lt;a href='https://www.meteoblue.com/es/tiempo/pronostico/multimodel/42.626139N0.662722E' target='_blank'&gt;&lt;img src='/wp-content/uploads/icono-meteoblue-small.png' alt='Meteoblue' title='Multimodel Meteoblue'&gt;&lt;/a&gt;</v>
      </c>
      <c r="S11" s="47" t="str">
        <f>HYPERLINK("https://www.meteoblue.com/es/tiempo/pronostico/multimodel/"&amp;G11 &amp; "N" &amp; H11 &amp; "E")</f>
        <v>https://www.meteoblue.com/es/tiempo/pronostico/multimodel/42.626139N0.662722E</v>
      </c>
      <c r="T11" s="31" t="str">
        <f>"&lt;a href='https://brouter.de/brouter-web/#map=13/"&amp;G11&amp;"/"&amp;H11&amp;"/OpenTopoMap&amp;pois="&amp;H11&amp;","&amp;G11&amp; "' target='_blank'&gt;" &amp;"&lt;img src='/wp-content/uploads/icono-mapa-topografico-small.png' alt='Mapa topográfico brouter.de' title='Mapa topográfico brouter.de'&gt;" &amp; "&lt;/a&gt;"</f>
        <v>&lt;a href='https://brouter.de/brouter-web/#map=13/42.626139/0.662722/OpenTopoMap&amp;pois=0.662722,42.626139' target='_blank'&gt;&lt;img src='/wp-content/uploads/icono-mapa-topografico-small.png' alt='Mapa topográfico brouter.de' title='Mapa topográfico brouter.de'&gt;&lt;/a&gt;</v>
      </c>
      <c r="U11" s="47" t="str">
        <f>HYPERLINK("https://brouter.de/brouter-web/#map=13/"&amp;G11&amp;"/"&amp;H11&amp;"/OpenTopoMap&amp;pois="&amp;H11&amp;","&amp;G11)</f>
        <v>https://brouter.de/brouter-web/#map=13/42.626139/0.662722/OpenTopoMap&amp;pois=0.662722,42.626139</v>
      </c>
      <c r="V11" s="31" t="str">
        <f>"&lt;a href='https://gpx.studio/app#13/"&amp;G11&amp;"/"&amp;H11&amp;"' target='_blank'&gt;" &amp;"&lt;img src='/wp-content/uploads/icono-mapa-topografico-gpx-studio-small.png' alt='Mapa topográfico gpx.studio' title='Mapa topográfico gpx.studio'&gt;" &amp; "&lt;/a&gt;"</f>
        <v>&lt;a href='https://gpx.studio/app#13/42.626139/0.662722' target='_blank'&gt;&lt;img src='/wp-content/uploads/icono-mapa-topografico-gpx-studio-small.png' alt='Mapa topográfico gpx.studio' title='Mapa topográfico gpx.studio'&gt;&lt;/a&gt;</v>
      </c>
      <c r="W11" s="47" t="str">
        <f>HYPERLINK("https://gpx.studio/app#13/"&amp;G11&amp;"/"&amp;H11)</f>
        <v>https://gpx.studio/app#13/42.626139/0.662722</v>
      </c>
      <c r="X11" s="47" t="str">
        <f>HYPERLINK("https://nakarte.me/#m=13/"&amp;G11&amp;"/"&amp;H11&amp;"&amp;l=Czt/Sa")</f>
        <v>https://nakarte.me/#m=13/42.626139/0.662722&amp;l=Czt/Sa</v>
      </c>
      <c r="Y11" s="31" t="str">
        <f>"&lt;a href='https://www.google.com/maps/dir/42.8664,-2.6852/" &amp; G11&amp; "," &amp; H11 &amp; "' target='_blank'&gt;" &amp;"&lt;img src='/wp-content/uploads/icono-navegacion-google-maps-small.png' alt='Navegación Google Maps' title='Navegación Google Maps'&gt;" &amp; "&lt;/a&gt;"</f>
        <v>&lt;a href='https://www.google.com/maps/dir/42.8664,-2.6852/42.626139,0.662722' target='_blank'&gt;&lt;img src='/wp-content/uploads/icono-navegacion-google-maps-small.png' alt='Navegación Google Maps' title='Navegación Google Maps'&gt;&lt;/a&gt;</v>
      </c>
      <c r="Z11" s="46" t="str">
        <f>"&lt;a style='display: block; text-align: center; padding: 0px 0; font-size: 1.4em;' href='https://tresmiles.es/mapa.html?lat="&amp;G11&amp;"&amp;lon="&amp;H11&amp;"&amp;zoom=17'&gt;&lt;img src='/wp-content/uploads/icono-mapa-topografico-small.png' alt='Mapa' title='Mapa'&gt;&lt;/a&gt;"</f>
        <v>&lt;a style='display: block; text-align: center; padding: 0px 0; font-size: 1.4em;' href='https://tresmiles.es/mapa.html?lat=42.626139&amp;lon=0.662722&amp;zoom=17'&gt;&lt;img src='/wp-content/uploads/icono-mapa-topografico-small.png' alt='Mapa' title='Mapa'&gt;&lt;/a&gt;</v>
      </c>
      <c r="AA11" s="46" t="str">
        <f>IF(J11="",
"",
"&lt;div style='display: block; text-align: center; padding: 0px 0; font-size: 1.4em;'&gt;"&amp;
"&lt;a href='#!' class='open-popup' data-info='"&amp;"ℹ "&amp;J11&amp;"'&gt;"&amp;
"&lt;img src='/wp-content/uploads/icono-informacion-small.png' alt='Más información' title='Más información'&gt;"
&amp;"&lt;/a&gt;&lt;/div&gt;"
)</f>
        <v/>
      </c>
    </row>
    <row r="12" spans="1:27" ht="14.5" customHeight="1" x14ac:dyDescent="0.35">
      <c r="A12" s="32" t="s">
        <v>1025</v>
      </c>
      <c r="B12" s="32" t="s">
        <v>6</v>
      </c>
      <c r="C12" s="32" t="s">
        <v>1897</v>
      </c>
      <c r="D12" s="33" t="s">
        <v>1501</v>
      </c>
      <c r="E12" s="33" t="s">
        <v>329</v>
      </c>
      <c r="F12" s="34">
        <v>3281</v>
      </c>
      <c r="G12" s="35" t="s">
        <v>673</v>
      </c>
      <c r="H12" s="35" t="s">
        <v>674</v>
      </c>
      <c r="I12" s="37" t="s">
        <v>52</v>
      </c>
      <c r="J12" s="45"/>
      <c r="K12" s="45" t="s">
        <v>1022</v>
      </c>
      <c r="L12" s="45" t="s">
        <v>1022</v>
      </c>
      <c r="M12" s="55">
        <v>1</v>
      </c>
      <c r="N12" s="46" t="str">
        <f>"&lt;wpt lat="""&amp;G12&amp;""" lon="""&amp;H12&amp;"""&gt;&lt;ele&gt;"&amp;F12&amp;"&lt;/ele&gt;&lt;name&gt;"&amp;D12&amp;"&lt;/name&gt;&lt;desc&gt;Nombre oficial: "&amp;E12&amp;"&amp;#10;Altitud: "&amp;F12&amp;" m &amp;#10;Dificultad: "&amp;I12&amp;"&amp;#10;Más información: "&amp;J12&amp;"&lt;/desc&gt;&lt;/wpt&gt;"</f>
        <v>&lt;wpt lat="42.635889" lon="0.651028"&gt;&lt;ele&gt;3281&lt;/ele&gt;&lt;name&gt;Tuca de Collado de Coronas&lt;/name&gt;&lt;desc&gt;Nombre oficial: Tuca de la Collada de Corones&amp;#10;Altitud: 3281 m &amp;#10;Dificultad: F&amp;#10;Más información: &lt;/desc&gt;&lt;/wpt&gt;</v>
      </c>
      <c r="O12" s="48" t="str">
        <f>HYPERLINK("https://www.openstreetmap.org/edit#map=18/"&amp;G12 &amp; "/"&amp; H12 )</f>
        <v>https://www.openstreetmap.org/edit#map=18/42.635889/0.651028</v>
      </c>
      <c r="P12" s="31" t="str">
        <f>"&lt;a href='https://www.windy.com/"&amp;G12&amp;"/"&amp;H12&amp;"/wind?"&amp;G12&amp;","&amp;H12&amp;",13' target='_blank'&gt;&lt;img src='/wp-content/uploads/icono-windy-small.png' alt='Windy' title='Viento Windy'&gt;&lt;/a&gt;"</f>
        <v>&lt;a href='https://www.windy.com/42.635889/0.651028/wind?42.635889,0.651028,13' target='_blank'&gt;&lt;img src='/wp-content/uploads/icono-windy-small.png' alt='Windy' title='Viento Windy'&gt;&lt;/a&gt;</v>
      </c>
      <c r="Q12" s="47" t="str">
        <f>HYPERLINK("https://www.windy.com/"&amp;G12&amp;"/"&amp;H12&amp;"/wind?"&amp;G12&amp;","&amp;H12&amp;",13")</f>
        <v>https://www.windy.com/42.635889/0.651028/wind?42.635889,0.651028,13</v>
      </c>
      <c r="R12" s="31" t="str">
        <f>"&lt;a href='https://www.meteoblue.com/es/tiempo/pronostico/multimodel/"&amp;G12 &amp; "N" &amp; H12 &amp; "E" &amp; "' target='_blank'&gt;" &amp;"&lt;img src='/wp-content/uploads/icono-meteoblue-small.png' alt='Meteoblue' title='Multimodel Meteoblue'&gt;" &amp; "&lt;/a&gt;"</f>
        <v>&lt;a href='https://www.meteoblue.com/es/tiempo/pronostico/multimodel/42.635889N0.651028E' target='_blank'&gt;&lt;img src='/wp-content/uploads/icono-meteoblue-small.png' alt='Meteoblue' title='Multimodel Meteoblue'&gt;&lt;/a&gt;</v>
      </c>
      <c r="S12" s="47" t="str">
        <f>HYPERLINK("https://www.meteoblue.com/es/tiempo/pronostico/multimodel/"&amp;G12 &amp; "N" &amp; H12 &amp; "E")</f>
        <v>https://www.meteoblue.com/es/tiempo/pronostico/multimodel/42.635889N0.651028E</v>
      </c>
      <c r="T12" s="31" t="str">
        <f>"&lt;a href='https://brouter.de/brouter-web/#map=13/"&amp;G12&amp;"/"&amp;H12&amp;"/OpenTopoMap&amp;pois="&amp;H12&amp;","&amp;G12&amp; "' target='_blank'&gt;" &amp;"&lt;img src='/wp-content/uploads/icono-mapa-topografico-small.png' alt='Mapa topográfico brouter.de' title='Mapa topográfico brouter.de'&gt;" &amp; "&lt;/a&gt;"</f>
        <v>&lt;a href='https://brouter.de/brouter-web/#map=13/42.635889/0.651028/OpenTopoMap&amp;pois=0.651028,42.635889' target='_blank'&gt;&lt;img src='/wp-content/uploads/icono-mapa-topografico-small.png' alt='Mapa topográfico brouter.de' title='Mapa topográfico brouter.de'&gt;&lt;/a&gt;</v>
      </c>
      <c r="U12" s="47" t="str">
        <f>HYPERLINK("https://brouter.de/brouter-web/#map=13/"&amp;G12&amp;"/"&amp;H12&amp;"/OpenTopoMap&amp;pois="&amp;H12&amp;","&amp;G12)</f>
        <v>https://brouter.de/brouter-web/#map=13/42.635889/0.651028/OpenTopoMap&amp;pois=0.651028,42.635889</v>
      </c>
      <c r="V12" s="31" t="str">
        <f>"&lt;a href='https://gpx.studio/app#13/"&amp;G12&amp;"/"&amp;H12&amp;"' target='_blank'&gt;" &amp;"&lt;img src='/wp-content/uploads/icono-mapa-topografico-gpx-studio-small.png' alt='Mapa topográfico gpx.studio' title='Mapa topográfico gpx.studio'&gt;" &amp; "&lt;/a&gt;"</f>
        <v>&lt;a href='https://gpx.studio/app#13/42.635889/0.651028' target='_blank'&gt;&lt;img src='/wp-content/uploads/icono-mapa-topografico-gpx-studio-small.png' alt='Mapa topográfico gpx.studio' title='Mapa topográfico gpx.studio'&gt;&lt;/a&gt;</v>
      </c>
      <c r="W12" s="47" t="str">
        <f>HYPERLINK("https://gpx.studio/app#13/"&amp;G12&amp;"/"&amp;H12)</f>
        <v>https://gpx.studio/app#13/42.635889/0.651028</v>
      </c>
      <c r="X12" s="47" t="str">
        <f>HYPERLINK("https://nakarte.me/#m=13/"&amp;G12&amp;"/"&amp;H12&amp;"&amp;l=Czt/Sa")</f>
        <v>https://nakarte.me/#m=13/42.635889/0.651028&amp;l=Czt/Sa</v>
      </c>
      <c r="Y12" s="31" t="str">
        <f>"&lt;a href='https://www.google.com/maps/dir/42.8664,-2.6852/" &amp; G12&amp; "," &amp; H12 &amp; "' target='_blank'&gt;" &amp;"&lt;img src='/wp-content/uploads/icono-navegacion-google-maps-small.png' alt='Navegación Google Maps' title='Navegación Google Maps'&gt;" &amp; "&lt;/a&gt;"</f>
        <v>&lt;a href='https://www.google.com/maps/dir/42.8664,-2.6852/42.635889,0.651028' target='_blank'&gt;&lt;img src='/wp-content/uploads/icono-navegacion-google-maps-small.png' alt='Navegación Google Maps' title='Navegación Google Maps'&gt;&lt;/a&gt;</v>
      </c>
      <c r="Z12" s="46" t="str">
        <f>"&lt;a style='display: block; text-align: center; padding: 0px 0; font-size: 1.4em;' href='https://tresmiles.es/mapa.html?lat="&amp;G12&amp;"&amp;lon="&amp;H12&amp;"&amp;zoom=17'&gt;&lt;img src='/wp-content/uploads/icono-mapa-topografico-small.png' alt='Mapa' title='Mapa'&gt;&lt;/a&gt;"</f>
        <v>&lt;a style='display: block; text-align: center; padding: 0px 0; font-size: 1.4em;' href='https://tresmiles.es/mapa.html?lat=42.635889&amp;lon=0.651028&amp;zoom=17'&gt;&lt;img src='/wp-content/uploads/icono-mapa-topografico-small.png' alt='Mapa' title='Mapa'&gt;&lt;/a&gt;</v>
      </c>
      <c r="AA12" s="46" t="str">
        <f>IF(J12="",
"",
"&lt;div style='display: block; text-align: center; padding: 0px 0; font-size: 1.4em;'&gt;"&amp;
"&lt;a href='#!' class='open-popup' data-info='"&amp;"ℹ "&amp;J12&amp;"'&gt;"&amp;
"&lt;img src='/wp-content/uploads/icono-informacion-small.png' alt='Más información' title='Más información'&gt;"
&amp;"&lt;/a&gt;&lt;/div&gt;"
)</f>
        <v/>
      </c>
    </row>
    <row r="13" spans="1:27" ht="14.5" customHeight="1" x14ac:dyDescent="0.35">
      <c r="A13" s="32" t="s">
        <v>1025</v>
      </c>
      <c r="B13" s="32" t="s">
        <v>6</v>
      </c>
      <c r="C13" s="32" t="s">
        <v>1897</v>
      </c>
      <c r="D13" s="33" t="s">
        <v>610</v>
      </c>
      <c r="E13" s="33" t="s">
        <v>558</v>
      </c>
      <c r="F13" s="34">
        <v>3272</v>
      </c>
      <c r="G13" s="35" t="s">
        <v>675</v>
      </c>
      <c r="H13" s="35" t="s">
        <v>676</v>
      </c>
      <c r="I13" s="37" t="s">
        <v>49</v>
      </c>
      <c r="J13" s="45"/>
      <c r="K13" s="45" t="s">
        <v>1022</v>
      </c>
      <c r="L13" s="45" t="s">
        <v>1022</v>
      </c>
      <c r="M13" s="55">
        <v>1</v>
      </c>
      <c r="N13" s="46" t="str">
        <f>"&lt;wpt lat="""&amp;G13&amp;""" lon="""&amp;H13&amp;"""&gt;&lt;ele&gt;"&amp;F13&amp;"&lt;/ele&gt;&lt;name&gt;"&amp;D13&amp;"&lt;/name&gt;&lt;desc&gt;Nombre oficial: "&amp;E13&amp;"&amp;#10;Altitud: "&amp;F13&amp;" m &amp;#10;Dificultad: "&amp;I13&amp;"&amp;#10;Más información: "&amp;J13&amp;"&lt;/desc&gt;&lt;/wpt&gt;"</f>
        <v>&lt;wpt lat="42.643250" lon="0.638444"&gt;&lt;ele&gt;3272&lt;/ele&gt;&lt;name&gt;Pico Abadías&lt;/name&gt;&lt;desc&gt;Nombre oficial: Tuca d'Abadías / Roca de Cregüeña&amp;#10;Altitud: 3272 m &amp;#10;Dificultad: PD&amp;#10;Más información: &lt;/desc&gt;&lt;/wpt&gt;</v>
      </c>
      <c r="O13" s="48" t="str">
        <f>HYPERLINK("https://www.openstreetmap.org/edit#map=18/"&amp;G13 &amp; "/"&amp; H13 )</f>
        <v>https://www.openstreetmap.org/edit#map=18/42.643250/0.638444</v>
      </c>
      <c r="P13" s="31" t="str">
        <f>"&lt;a href='https://www.windy.com/"&amp;G13&amp;"/"&amp;H13&amp;"/wind?"&amp;G13&amp;","&amp;H13&amp;",13' target='_blank'&gt;&lt;img src='/wp-content/uploads/icono-windy-small.png' alt='Windy' title='Viento Windy'&gt;&lt;/a&gt;"</f>
        <v>&lt;a href='https://www.windy.com/42.643250/0.638444/wind?42.643250,0.638444,13' target='_blank'&gt;&lt;img src='/wp-content/uploads/icono-windy-small.png' alt='Windy' title='Viento Windy'&gt;&lt;/a&gt;</v>
      </c>
      <c r="Q13" s="47" t="str">
        <f>HYPERLINK("https://www.windy.com/"&amp;G13&amp;"/"&amp;H13&amp;"/wind?"&amp;G13&amp;","&amp;H13&amp;",13")</f>
        <v>https://www.windy.com/42.643250/0.638444/wind?42.643250,0.638444,13</v>
      </c>
      <c r="R13" s="31" t="str">
        <f>"&lt;a href='https://www.meteoblue.com/es/tiempo/pronostico/multimodel/"&amp;G13 &amp; "N" &amp; H13 &amp; "E" &amp; "' target='_blank'&gt;" &amp;"&lt;img src='/wp-content/uploads/icono-meteoblue-small.png' alt='Meteoblue' title='Multimodel Meteoblue'&gt;" &amp; "&lt;/a&gt;"</f>
        <v>&lt;a href='https://www.meteoblue.com/es/tiempo/pronostico/multimodel/42.643250N0.638444E' target='_blank'&gt;&lt;img src='/wp-content/uploads/icono-meteoblue-small.png' alt='Meteoblue' title='Multimodel Meteoblue'&gt;&lt;/a&gt;</v>
      </c>
      <c r="S13" s="47" t="str">
        <f>HYPERLINK("https://www.meteoblue.com/es/tiempo/pronostico/multimodel/"&amp;G13 &amp; "N" &amp; H13 &amp; "E")</f>
        <v>https://www.meteoblue.com/es/tiempo/pronostico/multimodel/42.643250N0.638444E</v>
      </c>
      <c r="T13" s="31" t="str">
        <f>"&lt;a href='https://brouter.de/brouter-web/#map=13/"&amp;G13&amp;"/"&amp;H13&amp;"/OpenTopoMap&amp;pois="&amp;H13&amp;","&amp;G13&amp; "' target='_blank'&gt;" &amp;"&lt;img src='/wp-content/uploads/icono-mapa-topografico-small.png' alt='Mapa topográfico brouter.de' title='Mapa topográfico brouter.de'&gt;" &amp; "&lt;/a&gt;"</f>
        <v>&lt;a href='https://brouter.de/brouter-web/#map=13/42.643250/0.638444/OpenTopoMap&amp;pois=0.638444,42.643250' target='_blank'&gt;&lt;img src='/wp-content/uploads/icono-mapa-topografico-small.png' alt='Mapa topográfico brouter.de' title='Mapa topográfico brouter.de'&gt;&lt;/a&gt;</v>
      </c>
      <c r="U13" s="47" t="str">
        <f>HYPERLINK("https://brouter.de/brouter-web/#map=13/"&amp;G13&amp;"/"&amp;H13&amp;"/OpenTopoMap&amp;pois="&amp;H13&amp;","&amp;G13)</f>
        <v>https://brouter.de/brouter-web/#map=13/42.643250/0.638444/OpenTopoMap&amp;pois=0.638444,42.643250</v>
      </c>
      <c r="V13" s="31" t="str">
        <f>"&lt;a href='https://gpx.studio/app#13/"&amp;G13&amp;"/"&amp;H13&amp;"' target='_blank'&gt;" &amp;"&lt;img src='/wp-content/uploads/icono-mapa-topografico-gpx-studio-small.png' alt='Mapa topográfico gpx.studio' title='Mapa topográfico gpx.studio'&gt;" &amp; "&lt;/a&gt;"</f>
        <v>&lt;a href='https://gpx.studio/app#13/42.643250/0.638444' target='_blank'&gt;&lt;img src='/wp-content/uploads/icono-mapa-topografico-gpx-studio-small.png' alt='Mapa topográfico gpx.studio' title='Mapa topográfico gpx.studio'&gt;&lt;/a&gt;</v>
      </c>
      <c r="W13" s="47" t="str">
        <f>HYPERLINK("https://gpx.studio/app#13/"&amp;G13&amp;"/"&amp;H13)</f>
        <v>https://gpx.studio/app#13/42.643250/0.638444</v>
      </c>
      <c r="X13" s="47" t="str">
        <f>HYPERLINK("https://nakarte.me/#m=13/"&amp;G13&amp;"/"&amp;H13&amp;"&amp;l=Czt/Sa")</f>
        <v>https://nakarte.me/#m=13/42.643250/0.638444&amp;l=Czt/Sa</v>
      </c>
      <c r="Y13" s="31" t="str">
        <f>"&lt;a href='https://www.google.com/maps/dir/42.8664,-2.6852/" &amp; G13&amp; "," &amp; H13 &amp; "' target='_blank'&gt;" &amp;"&lt;img src='/wp-content/uploads/icono-navegacion-google-maps-small.png' alt='Navegación Google Maps' title='Navegación Google Maps'&gt;" &amp; "&lt;/a&gt;"</f>
        <v>&lt;a href='https://www.google.com/maps/dir/42.8664,-2.6852/42.643250,0.638444' target='_blank'&gt;&lt;img src='/wp-content/uploads/icono-navegacion-google-maps-small.png' alt='Navegación Google Maps' title='Navegación Google Maps'&gt;&lt;/a&gt;</v>
      </c>
      <c r="Z13" s="46" t="str">
        <f>"&lt;a style='display: block; text-align: center; padding: 0px 0; font-size: 1.4em;' href='https://tresmiles.es/mapa.html?lat="&amp;G13&amp;"&amp;lon="&amp;H13&amp;"&amp;zoom=17'&gt;&lt;img src='/wp-content/uploads/icono-mapa-topografico-small.png' alt='Mapa' title='Mapa'&gt;&lt;/a&gt;"</f>
        <v>&lt;a style='display: block; text-align: center; padding: 0px 0; font-size: 1.4em;' href='https://tresmiles.es/mapa.html?lat=42.643250&amp;lon=0.638444&amp;zoom=17'&gt;&lt;img src='/wp-content/uploads/icono-mapa-topografico-small.png' alt='Mapa' title='Mapa'&gt;&lt;/a&gt;</v>
      </c>
      <c r="AA13" s="46" t="str">
        <f>IF(J13="",
"",
"&lt;div style='display: block; text-align: center; padding: 0px 0; font-size: 1.4em;'&gt;"&amp;
"&lt;a href='#!' class='open-popup' data-info='"&amp;"ℹ "&amp;J13&amp;"'&gt;"&amp;
"&lt;img src='/wp-content/uploads/icono-informacion-small.png' alt='Más información' title='Más información'&gt;"
&amp;"&lt;/a&gt;&lt;/div&gt;"
)</f>
        <v/>
      </c>
    </row>
    <row r="14" spans="1:27" ht="14.5" customHeight="1" x14ac:dyDescent="0.35">
      <c r="A14" s="32" t="s">
        <v>1025</v>
      </c>
      <c r="B14" s="32" t="s">
        <v>6</v>
      </c>
      <c r="C14" s="32" t="s">
        <v>1897</v>
      </c>
      <c r="D14" s="33" t="s">
        <v>1495</v>
      </c>
      <c r="E14" s="33" t="s">
        <v>557</v>
      </c>
      <c r="F14" s="34">
        <v>3272</v>
      </c>
      <c r="G14" s="35" t="s">
        <v>677</v>
      </c>
      <c r="H14" s="35" t="s">
        <v>678</v>
      </c>
      <c r="I14" s="37" t="s">
        <v>53</v>
      </c>
      <c r="J14" s="45"/>
      <c r="K14" s="45" t="s">
        <v>1022</v>
      </c>
      <c r="L14" s="45" t="s">
        <v>1022</v>
      </c>
      <c r="M14" s="55">
        <v>1</v>
      </c>
      <c r="N14" s="46" t="str">
        <f>"&lt;wpt lat="""&amp;G14&amp;""" lon="""&amp;H14&amp;"""&gt;&lt;ele&gt;"&amp;F14&amp;"&lt;/ele&gt;&lt;name&gt;"&amp;D14&amp;"&lt;/name&gt;&lt;desc&gt;Nombre oficial: "&amp;E14&amp;"&amp;#10;Altitud: "&amp;F14&amp;" m &amp;#10;Dificultad: "&amp;I14&amp;"&amp;#10;Más información: "&amp;J14&amp;"&lt;/desc&gt;&lt;/wpt&gt;"</f>
        <v>&lt;wpt lat="42.627194" lon="0.661583"&gt;&lt;ele&gt;3272&lt;/ele&gt;&lt;name&gt;Punta Brecha de Tempestades&lt;/name&gt;&lt;desc&gt;Nombre oficial: Tuca de la Brecha de Tempestats&amp;#10;Altitud: 3272 m &amp;#10;Dificultad: D-&amp;#10;Más información: &lt;/desc&gt;&lt;/wpt&gt;</v>
      </c>
      <c r="O14" s="48" t="str">
        <f>HYPERLINK("https://www.openstreetmap.org/edit#map=18/"&amp;G14 &amp; "/"&amp; H14 )</f>
        <v>https://www.openstreetmap.org/edit#map=18/42.627194/0.661583</v>
      </c>
      <c r="P14" s="31" t="str">
        <f>"&lt;a href='https://www.windy.com/"&amp;G14&amp;"/"&amp;H14&amp;"/wind?"&amp;G14&amp;","&amp;H14&amp;",13' target='_blank'&gt;&lt;img src='/wp-content/uploads/icono-windy-small.png' alt='Windy' title='Viento Windy'&gt;&lt;/a&gt;"</f>
        <v>&lt;a href='https://www.windy.com/42.627194/0.661583/wind?42.627194,0.661583,13' target='_blank'&gt;&lt;img src='/wp-content/uploads/icono-windy-small.png' alt='Windy' title='Viento Windy'&gt;&lt;/a&gt;</v>
      </c>
      <c r="Q14" s="47" t="str">
        <f>HYPERLINK("https://www.windy.com/"&amp;G14&amp;"/"&amp;H14&amp;"/wind?"&amp;G14&amp;","&amp;H14&amp;",13")</f>
        <v>https://www.windy.com/42.627194/0.661583/wind?42.627194,0.661583,13</v>
      </c>
      <c r="R14" s="31" t="str">
        <f>"&lt;a href='https://www.meteoblue.com/es/tiempo/pronostico/multimodel/"&amp;G14 &amp; "N" &amp; H14 &amp; "E" &amp; "' target='_blank'&gt;" &amp;"&lt;img src='/wp-content/uploads/icono-meteoblue-small.png' alt='Meteoblue' title='Multimodel Meteoblue'&gt;" &amp; "&lt;/a&gt;"</f>
        <v>&lt;a href='https://www.meteoblue.com/es/tiempo/pronostico/multimodel/42.627194N0.661583E' target='_blank'&gt;&lt;img src='/wp-content/uploads/icono-meteoblue-small.png' alt='Meteoblue' title='Multimodel Meteoblue'&gt;&lt;/a&gt;</v>
      </c>
      <c r="S14" s="47" t="str">
        <f>HYPERLINK("https://www.meteoblue.com/es/tiempo/pronostico/multimodel/"&amp;G14 &amp; "N" &amp; H14 &amp; "E")</f>
        <v>https://www.meteoblue.com/es/tiempo/pronostico/multimodel/42.627194N0.661583E</v>
      </c>
      <c r="T14" s="31" t="str">
        <f>"&lt;a href='https://brouter.de/brouter-web/#map=13/"&amp;G14&amp;"/"&amp;H14&amp;"/OpenTopoMap&amp;pois="&amp;H14&amp;","&amp;G14&amp; "' target='_blank'&gt;" &amp;"&lt;img src='/wp-content/uploads/icono-mapa-topografico-small.png' alt='Mapa topográfico brouter.de' title='Mapa topográfico brouter.de'&gt;" &amp; "&lt;/a&gt;"</f>
        <v>&lt;a href='https://brouter.de/brouter-web/#map=13/42.627194/0.661583/OpenTopoMap&amp;pois=0.661583,42.627194' target='_blank'&gt;&lt;img src='/wp-content/uploads/icono-mapa-topografico-small.png' alt='Mapa topográfico brouter.de' title='Mapa topográfico brouter.de'&gt;&lt;/a&gt;</v>
      </c>
      <c r="U14" s="47" t="str">
        <f>HYPERLINK("https://brouter.de/brouter-web/#map=13/"&amp;G14&amp;"/"&amp;H14&amp;"/OpenTopoMap&amp;pois="&amp;H14&amp;","&amp;G14)</f>
        <v>https://brouter.de/brouter-web/#map=13/42.627194/0.661583/OpenTopoMap&amp;pois=0.661583,42.627194</v>
      </c>
      <c r="V14" s="31" t="str">
        <f>"&lt;a href='https://gpx.studio/app#13/"&amp;G14&amp;"/"&amp;H14&amp;"' target='_blank'&gt;" &amp;"&lt;img src='/wp-content/uploads/icono-mapa-topografico-gpx-studio-small.png' alt='Mapa topográfico gpx.studio' title='Mapa topográfico gpx.studio'&gt;" &amp; "&lt;/a&gt;"</f>
        <v>&lt;a href='https://gpx.studio/app#13/42.627194/0.661583' target='_blank'&gt;&lt;img src='/wp-content/uploads/icono-mapa-topografico-gpx-studio-small.png' alt='Mapa topográfico gpx.studio' title='Mapa topográfico gpx.studio'&gt;&lt;/a&gt;</v>
      </c>
      <c r="W14" s="47" t="str">
        <f>HYPERLINK("https://gpx.studio/app#13/"&amp;G14&amp;"/"&amp;H14)</f>
        <v>https://gpx.studio/app#13/42.627194/0.661583</v>
      </c>
      <c r="X14" s="47" t="str">
        <f>HYPERLINK("https://nakarte.me/#m=13/"&amp;G14&amp;"/"&amp;H14&amp;"&amp;l=Czt/Sa")</f>
        <v>https://nakarte.me/#m=13/42.627194/0.661583&amp;l=Czt/Sa</v>
      </c>
      <c r="Y14" s="31" t="str">
        <f>"&lt;a href='https://www.google.com/maps/dir/42.8664,-2.6852/" &amp; G14&amp; "," &amp; H14 &amp; "' target='_blank'&gt;" &amp;"&lt;img src='/wp-content/uploads/icono-navegacion-google-maps-small.png' alt='Navegación Google Maps' title='Navegación Google Maps'&gt;" &amp; "&lt;/a&gt;"</f>
        <v>&lt;a href='https://www.google.com/maps/dir/42.8664,-2.6852/42.627194,0.661583' target='_blank'&gt;&lt;img src='/wp-content/uploads/icono-navegacion-google-maps-small.png' alt='Navegación Google Maps' title='Navegación Google Maps'&gt;&lt;/a&gt;</v>
      </c>
      <c r="Z14" s="46" t="str">
        <f>"&lt;a style='display: block; text-align: center; padding: 0px 0; font-size: 1.4em;' href='https://tresmiles.es/mapa.html?lat="&amp;G14&amp;"&amp;lon="&amp;H14&amp;"&amp;zoom=17'&gt;&lt;img src='/wp-content/uploads/icono-mapa-topografico-small.png' alt='Mapa' title='Mapa'&gt;&lt;/a&gt;"</f>
        <v>&lt;a style='display: block; text-align: center; padding: 0px 0; font-size: 1.4em;' href='https://tresmiles.es/mapa.html?lat=42.627194&amp;lon=0.661583&amp;zoom=17'&gt;&lt;img src='/wp-content/uploads/icono-mapa-topografico-small.png' alt='Mapa' title='Mapa'&gt;&lt;/a&gt;</v>
      </c>
      <c r="AA14" s="46" t="str">
        <f>IF(J14="",
"",
"&lt;div style='display: block; text-align: center; padding: 0px 0; font-size: 1.4em;'&gt;"&amp;
"&lt;a href='#!' class='open-popup' data-info='"&amp;"ℹ "&amp;J14&amp;"'&gt;"&amp;
"&lt;img src='/wp-content/uploads/icono-informacion-small.png' alt='Más información' title='Más información'&gt;"
&amp;"&lt;/a&gt;&lt;/div&gt;"
)</f>
        <v/>
      </c>
    </row>
    <row r="15" spans="1:27" ht="14.5" customHeight="1" x14ac:dyDescent="0.35">
      <c r="A15" s="32" t="s">
        <v>1025</v>
      </c>
      <c r="B15" s="32" t="s">
        <v>6</v>
      </c>
      <c r="C15" s="32" t="s">
        <v>1897</v>
      </c>
      <c r="D15" s="33" t="s">
        <v>956</v>
      </c>
      <c r="E15" s="39" t="s">
        <v>561</v>
      </c>
      <c r="F15" s="34">
        <v>3270</v>
      </c>
      <c r="G15" s="43" t="s">
        <v>679</v>
      </c>
      <c r="H15" s="40" t="s">
        <v>680</v>
      </c>
      <c r="I15" s="43"/>
      <c r="J15" s="43" t="s">
        <v>2255</v>
      </c>
      <c r="K15" s="45" t="s">
        <v>1021</v>
      </c>
      <c r="L15" s="45" t="s">
        <v>1022</v>
      </c>
      <c r="M15" s="55">
        <v>0</v>
      </c>
      <c r="N15" s="46" t="str">
        <f>"&lt;wpt lat="""&amp;G15&amp;""" lon="""&amp;H15&amp;"""&gt;&lt;ele&gt;"&amp;F15&amp;"&lt;/ele&gt;&lt;name&gt;"&amp;D15&amp;"&lt;/name&gt;&lt;desc&gt;Nombre oficial: "&amp;E15&amp;"&amp;#10;Altitud: "&amp;F15&amp;" m &amp;#10;Dificultad: "&amp;I15&amp;"&amp;#10;Más información: "&amp;J15&amp;"&lt;/desc&gt;&lt;/wpt&gt;"</f>
        <v>&lt;wpt lat="42.642417" lon="0.638472"&gt;&lt;ele&gt;3270&lt;/ele&gt;&lt;name&gt;Sin nombre clásico&lt;/name&gt;&lt;desc&gt;Nombre oficial: Tuqueta Ròya de Cregüeña&amp;#10;Altitud: 3270 m &amp;#10;Dificultad: &amp;#10;Más información: POSIBLE DISCREPANCIA, ERROR O A ESTUDIAR. Sería la punta del nudo que hay al sur del Pico Abadías. Abajo, a su sureste, aunque cercana pero unos 200 más bajo, está la Aguja SO del Pico Abadías así que no creo que sea una confusión con ésta&lt;/desc&gt;&lt;/wpt&gt;</v>
      </c>
      <c r="O15" s="48" t="str">
        <f>HYPERLINK("https://www.openstreetmap.org/edit#map=18/"&amp;G15 &amp; "/"&amp; H15 )</f>
        <v>https://www.openstreetmap.org/edit#map=18/42.642417/0.638472</v>
      </c>
      <c r="P15" s="31" t="str">
        <f>"&lt;a href='https://www.windy.com/"&amp;G15&amp;"/"&amp;H15&amp;"/wind?"&amp;G15&amp;","&amp;H15&amp;",13' target='_blank'&gt;&lt;img src='/wp-content/uploads/icono-windy-small.png' alt='Windy' title='Viento Windy'&gt;&lt;/a&gt;"</f>
        <v>&lt;a href='https://www.windy.com/42.642417/0.638472/wind?42.642417,0.638472,13' target='_blank'&gt;&lt;img src='/wp-content/uploads/icono-windy-small.png' alt='Windy' title='Viento Windy'&gt;&lt;/a&gt;</v>
      </c>
      <c r="Q15" s="47" t="str">
        <f>HYPERLINK("https://www.windy.com/"&amp;G15&amp;"/"&amp;H15&amp;"/wind?"&amp;G15&amp;","&amp;H15&amp;",13")</f>
        <v>https://www.windy.com/42.642417/0.638472/wind?42.642417,0.638472,13</v>
      </c>
      <c r="R15" s="31" t="str">
        <f>"&lt;a href='https://www.meteoblue.com/es/tiempo/pronostico/multimodel/"&amp;G15 &amp; "N" &amp; H15 &amp; "E" &amp; "' target='_blank'&gt;" &amp;"&lt;img src='/wp-content/uploads/icono-meteoblue-small.png' alt='Meteoblue' title='Multimodel Meteoblue'&gt;" &amp; "&lt;/a&gt;"</f>
        <v>&lt;a href='https://www.meteoblue.com/es/tiempo/pronostico/multimodel/42.642417N0.638472E' target='_blank'&gt;&lt;img src='/wp-content/uploads/icono-meteoblue-small.png' alt='Meteoblue' title='Multimodel Meteoblue'&gt;&lt;/a&gt;</v>
      </c>
      <c r="S15" s="47" t="str">
        <f>HYPERLINK("https://www.meteoblue.com/es/tiempo/pronostico/multimodel/"&amp;G15 &amp; "N" &amp; H15 &amp; "E")</f>
        <v>https://www.meteoblue.com/es/tiempo/pronostico/multimodel/42.642417N0.638472E</v>
      </c>
      <c r="T15" s="31" t="str">
        <f>"&lt;a href='https://brouter.de/brouter-web/#map=13/"&amp;G15&amp;"/"&amp;H15&amp;"/OpenTopoMap&amp;pois="&amp;H15&amp;","&amp;G15&amp; "' target='_blank'&gt;" &amp;"&lt;img src='/wp-content/uploads/icono-mapa-topografico-small.png' alt='Mapa topográfico brouter.de' title='Mapa topográfico brouter.de'&gt;" &amp; "&lt;/a&gt;"</f>
        <v>&lt;a href='https://brouter.de/brouter-web/#map=13/42.642417/0.638472/OpenTopoMap&amp;pois=0.638472,42.642417' target='_blank'&gt;&lt;img src='/wp-content/uploads/icono-mapa-topografico-small.png' alt='Mapa topográfico brouter.de' title='Mapa topográfico brouter.de'&gt;&lt;/a&gt;</v>
      </c>
      <c r="U15" s="47" t="str">
        <f>HYPERLINK("https://brouter.de/brouter-web/#map=13/"&amp;G15&amp;"/"&amp;H15&amp;"/OpenTopoMap&amp;pois="&amp;H15&amp;","&amp;G15)</f>
        <v>https://brouter.de/brouter-web/#map=13/42.642417/0.638472/OpenTopoMap&amp;pois=0.638472,42.642417</v>
      </c>
      <c r="V15" s="31" t="str">
        <f>"&lt;a href='https://gpx.studio/app#13/"&amp;G15&amp;"/"&amp;H15&amp;"' target='_blank'&gt;" &amp;"&lt;img src='/wp-content/uploads/icono-mapa-topografico-gpx-studio-small.png' alt='Mapa topográfico gpx.studio' title='Mapa topográfico gpx.studio'&gt;" &amp; "&lt;/a&gt;"</f>
        <v>&lt;a href='https://gpx.studio/app#13/42.642417/0.638472' target='_blank'&gt;&lt;img src='/wp-content/uploads/icono-mapa-topografico-gpx-studio-small.png' alt='Mapa topográfico gpx.studio' title='Mapa topográfico gpx.studio'&gt;&lt;/a&gt;</v>
      </c>
      <c r="W15" s="47" t="str">
        <f>HYPERLINK("https://gpx.studio/app#13/"&amp;G15&amp;"/"&amp;H15)</f>
        <v>https://gpx.studio/app#13/42.642417/0.638472</v>
      </c>
      <c r="X15" s="47" t="str">
        <f>HYPERLINK("https://nakarte.me/#m=13/"&amp;G15&amp;"/"&amp;H15&amp;"&amp;l=Czt/Sa")</f>
        <v>https://nakarte.me/#m=13/42.642417/0.638472&amp;l=Czt/Sa</v>
      </c>
      <c r="Y15" s="31" t="str">
        <f>"&lt;a href='https://www.google.com/maps/dir/42.8664,-2.6852/" &amp; G15&amp; "," &amp; H15 &amp; "' target='_blank'&gt;" &amp;"&lt;img src='/wp-content/uploads/icono-navegacion-google-maps-small.png' alt='Navegación Google Maps' title='Navegación Google Maps'&gt;" &amp; "&lt;/a&gt;"</f>
        <v>&lt;a href='https://www.google.com/maps/dir/42.8664,-2.6852/42.642417,0.638472' target='_blank'&gt;&lt;img src='/wp-content/uploads/icono-navegacion-google-maps-small.png' alt='Navegación Google Maps' title='Navegación Google Maps'&gt;&lt;/a&gt;</v>
      </c>
      <c r="Z15" s="46" t="str">
        <f>"&lt;a style='display: block; text-align: center; padding: 0px 0; font-size: 1.4em;' href='https://tresmiles.es/mapa.html?lat="&amp;G15&amp;"&amp;lon="&amp;H15&amp;"&amp;zoom=17'&gt;&lt;img src='/wp-content/uploads/icono-mapa-topografico-small.png' alt='Mapa' title='Mapa'&gt;&lt;/a&gt;"</f>
        <v>&lt;a style='display: block; text-align: center; padding: 0px 0; font-size: 1.4em;' href='https://tresmiles.es/mapa.html?lat=42.642417&amp;lon=0.638472&amp;zoom=17'&gt;&lt;img src='/wp-content/uploads/icono-mapa-topografico-small.png' alt='Mapa' title='Mapa'&gt;&lt;/a&gt;</v>
      </c>
      <c r="AA15" s="46" t="str">
        <f>IF(J15="",
"",
"&lt;div style='display: block; text-align: center; padding: 0px 0; font-size: 1.4em;'&gt;"&amp;
"&lt;a href='#!' class='open-popup' data-info='"&amp;"ℹ "&amp;J15&amp;"'&gt;"&amp;
"&lt;img src='/wp-content/uploads/icono-informacion-small.png' alt='Más información' title='Más información'&gt;"
&amp;"&lt;/a&gt;&lt;/div&gt;"
)</f>
        <v>&lt;div style='display: block; text-align: center; padding: 0px 0; font-size: 1.4em;'&gt;&lt;a href='#!' class='open-popup' data-info='ℹ POSIBLE DISCREPANCIA, ERROR O A ESTUDIAR. Sería la punta del nudo que hay al sur del Pico Abadías. Abajo, a su sureste, aunque cercana pero unos 200 más bajo, está la Aguja SO del Pico Abadías así que no creo que sea una confusión con ésta'&gt;&lt;img src='/wp-content/uploads/icono-informacion-small.png' alt='Más información' title='Más información'&gt;&lt;/a&gt;&lt;/div&gt;</v>
      </c>
    </row>
    <row r="16" spans="1:27" ht="14.5" customHeight="1" x14ac:dyDescent="0.35">
      <c r="A16" s="32" t="s">
        <v>1025</v>
      </c>
      <c r="B16" s="32" t="s">
        <v>6</v>
      </c>
      <c r="C16" s="32" t="s">
        <v>1897</v>
      </c>
      <c r="D16" s="33" t="s">
        <v>317</v>
      </c>
      <c r="E16" s="33" t="s">
        <v>318</v>
      </c>
      <c r="F16" s="34">
        <v>3266</v>
      </c>
      <c r="G16" s="35" t="s">
        <v>683</v>
      </c>
      <c r="H16" s="35" t="s">
        <v>684</v>
      </c>
      <c r="I16" s="37" t="s">
        <v>52</v>
      </c>
      <c r="J16" s="45" t="s">
        <v>1202</v>
      </c>
      <c r="K16" s="45" t="s">
        <v>1022</v>
      </c>
      <c r="L16" s="45" t="s">
        <v>1022</v>
      </c>
      <c r="M16" s="55">
        <v>1</v>
      </c>
      <c r="N16" s="46" t="str">
        <f>"&lt;wpt lat="""&amp;G16&amp;""" lon="""&amp;H16&amp;"""&gt;&lt;ele&gt;"&amp;F16&amp;"&lt;/ele&gt;&lt;name&gt;"&amp;D16&amp;"&lt;/name&gt;&lt;desc&gt;Nombre oficial: "&amp;E16&amp;"&amp;#10;Altitud: "&amp;F16&amp;" m &amp;#10;Dificultad: "&amp;I16&amp;"&amp;#10;Más información: "&amp;J16&amp;"&lt;/desc&gt;&lt;/wpt&gt;"</f>
        <v>&lt;wpt lat="42.649167" lon="0.634444"&gt;&lt;ele&gt;3266&lt;/ele&gt;&lt;name&gt;Pico Cordier&lt;/name&gt;&lt;desc&gt;Nombre oficial: Tuca d'el Cabo de la Tartèra&amp;#10;Altitud: 3266 m &amp;#10;Dificultad: F&amp;#10;Más información: Otro nombre es "Primer Pico Occidental de la Maladeta", según refiere la Guía Alejos&lt;/desc&gt;&lt;/wpt&gt;</v>
      </c>
      <c r="O16" s="48" t="str">
        <f>HYPERLINK("https://www.openstreetmap.org/edit#map=18/"&amp;G16 &amp; "/"&amp; H16 )</f>
        <v>https://www.openstreetmap.org/edit#map=18/42.649167/0.634444</v>
      </c>
      <c r="P16" s="31" t="str">
        <f>"&lt;a href='https://www.windy.com/"&amp;G16&amp;"/"&amp;H16&amp;"/wind?"&amp;G16&amp;","&amp;H16&amp;",13' target='_blank'&gt;&lt;img src='/wp-content/uploads/icono-windy-small.png' alt='Windy' title='Viento Windy'&gt;&lt;/a&gt;"</f>
        <v>&lt;a href='https://www.windy.com/42.649167/0.634444/wind?42.649167,0.634444,13' target='_blank'&gt;&lt;img src='/wp-content/uploads/icono-windy-small.png' alt='Windy' title='Viento Windy'&gt;&lt;/a&gt;</v>
      </c>
      <c r="Q16" s="47" t="str">
        <f>HYPERLINK("https://www.windy.com/"&amp;G16&amp;"/"&amp;H16&amp;"/wind?"&amp;G16&amp;","&amp;H16&amp;",13")</f>
        <v>https://www.windy.com/42.649167/0.634444/wind?42.649167,0.634444,13</v>
      </c>
      <c r="R16" s="31" t="str">
        <f>"&lt;a href='https://www.meteoblue.com/es/tiempo/pronostico/multimodel/"&amp;G16 &amp; "N" &amp; H16 &amp; "E" &amp; "' target='_blank'&gt;" &amp;"&lt;img src='/wp-content/uploads/icono-meteoblue-small.png' alt='Meteoblue' title='Multimodel Meteoblue'&gt;" &amp; "&lt;/a&gt;"</f>
        <v>&lt;a href='https://www.meteoblue.com/es/tiempo/pronostico/multimodel/42.649167N0.634444E' target='_blank'&gt;&lt;img src='/wp-content/uploads/icono-meteoblue-small.png' alt='Meteoblue' title='Multimodel Meteoblue'&gt;&lt;/a&gt;</v>
      </c>
      <c r="S16" s="47" t="str">
        <f>HYPERLINK("https://www.meteoblue.com/es/tiempo/pronostico/multimodel/"&amp;G16 &amp; "N" &amp; H16 &amp; "E")</f>
        <v>https://www.meteoblue.com/es/tiempo/pronostico/multimodel/42.649167N0.634444E</v>
      </c>
      <c r="T16" s="31" t="str">
        <f>"&lt;a href='https://brouter.de/brouter-web/#map=13/"&amp;G16&amp;"/"&amp;H16&amp;"/OpenTopoMap&amp;pois="&amp;H16&amp;","&amp;G16&amp; "' target='_blank'&gt;" &amp;"&lt;img src='/wp-content/uploads/icono-mapa-topografico-small.png' alt='Mapa topográfico brouter.de' title='Mapa topográfico brouter.de'&gt;" &amp; "&lt;/a&gt;"</f>
        <v>&lt;a href='https://brouter.de/brouter-web/#map=13/42.649167/0.634444/OpenTopoMap&amp;pois=0.634444,42.649167' target='_blank'&gt;&lt;img src='/wp-content/uploads/icono-mapa-topografico-small.png' alt='Mapa topográfico brouter.de' title='Mapa topográfico brouter.de'&gt;&lt;/a&gt;</v>
      </c>
      <c r="U16" s="47" t="str">
        <f>HYPERLINK("https://brouter.de/brouter-web/#map=13/"&amp;G16&amp;"/"&amp;H16&amp;"/OpenTopoMap&amp;pois="&amp;H16&amp;","&amp;G16)</f>
        <v>https://brouter.de/brouter-web/#map=13/42.649167/0.634444/OpenTopoMap&amp;pois=0.634444,42.649167</v>
      </c>
      <c r="V16" s="31" t="str">
        <f>"&lt;a href='https://gpx.studio/app#13/"&amp;G16&amp;"/"&amp;H16&amp;"' target='_blank'&gt;" &amp;"&lt;img src='/wp-content/uploads/icono-mapa-topografico-gpx-studio-small.png' alt='Mapa topográfico gpx.studio' title='Mapa topográfico gpx.studio'&gt;" &amp; "&lt;/a&gt;"</f>
        <v>&lt;a href='https://gpx.studio/app#13/42.649167/0.634444' target='_blank'&gt;&lt;img src='/wp-content/uploads/icono-mapa-topografico-gpx-studio-small.png' alt='Mapa topográfico gpx.studio' title='Mapa topográfico gpx.studio'&gt;&lt;/a&gt;</v>
      </c>
      <c r="W16" s="47" t="str">
        <f>HYPERLINK("https://gpx.studio/app#13/"&amp;G16&amp;"/"&amp;H16)</f>
        <v>https://gpx.studio/app#13/42.649167/0.634444</v>
      </c>
      <c r="X16" s="47" t="str">
        <f>HYPERLINK("https://nakarte.me/#m=13/"&amp;G16&amp;"/"&amp;H16&amp;"&amp;l=Czt/Sa")</f>
        <v>https://nakarte.me/#m=13/42.649167/0.634444&amp;l=Czt/Sa</v>
      </c>
      <c r="Y16" s="31" t="str">
        <f>"&lt;a href='https://www.google.com/maps/dir/42.8664,-2.6852/" &amp; G16&amp; "," &amp; H16 &amp; "' target='_blank'&gt;" &amp;"&lt;img src='/wp-content/uploads/icono-navegacion-google-maps-small.png' alt='Navegación Google Maps' title='Navegación Google Maps'&gt;" &amp; "&lt;/a&gt;"</f>
        <v>&lt;a href='https://www.google.com/maps/dir/42.8664,-2.6852/42.649167,0.634444' target='_blank'&gt;&lt;img src='/wp-content/uploads/icono-navegacion-google-maps-small.png' alt='Navegación Google Maps' title='Navegación Google Maps'&gt;&lt;/a&gt;</v>
      </c>
      <c r="Z16" s="46" t="str">
        <f>"&lt;a style='display: block; text-align: center; padding: 0px 0; font-size: 1.4em;' href='https://tresmiles.es/mapa.html?lat="&amp;G16&amp;"&amp;lon="&amp;H16&amp;"&amp;zoom=17'&gt;&lt;img src='/wp-content/uploads/icono-mapa-topografico-small.png' alt='Mapa' title='Mapa'&gt;&lt;/a&gt;"</f>
        <v>&lt;a style='display: block; text-align: center; padding: 0px 0; font-size: 1.4em;' href='https://tresmiles.es/mapa.html?lat=42.649167&amp;lon=0.634444&amp;zoom=17'&gt;&lt;img src='/wp-content/uploads/icono-mapa-topografico-small.png' alt='Mapa' title='Mapa'&gt;&lt;/a&gt;</v>
      </c>
      <c r="AA16" s="46" t="str">
        <f>IF(J16="",
"",
"&lt;div style='display: block; text-align: center; padding: 0px 0; font-size: 1.4em;'&gt;"&amp;
"&lt;a href='#!' class='open-popup' data-info='"&amp;"ℹ "&amp;J16&amp;"'&gt;"&amp;
"&lt;img src='/wp-content/uploads/icono-informacion-small.png' alt='Más información' title='Más información'&gt;"
&amp;"&lt;/a&gt;&lt;/div&gt;"
)</f>
        <v>&lt;div style='display: block; text-align: center; padding: 0px 0; font-size: 1.4em;'&gt;&lt;a href='#!' class='open-popup' data-info='ℹ Otro nombre es "Primer Pico Occidental de la Maladeta", según refiere la Guía Alejos'&gt;&lt;img src='/wp-content/uploads/icono-informacion-small.png' alt='Más información' title='Más información'&gt;&lt;/a&gt;&lt;/div&gt;</v>
      </c>
    </row>
    <row r="17" spans="1:27" ht="14.5" customHeight="1" x14ac:dyDescent="0.35">
      <c r="A17" s="32" t="s">
        <v>1025</v>
      </c>
      <c r="B17" s="32" t="s">
        <v>6</v>
      </c>
      <c r="C17" s="32" t="s">
        <v>1897</v>
      </c>
      <c r="D17" s="33" t="s">
        <v>957</v>
      </c>
      <c r="E17" s="39" t="s">
        <v>562</v>
      </c>
      <c r="F17" s="34">
        <v>3261</v>
      </c>
      <c r="G17" s="43" t="s">
        <v>685</v>
      </c>
      <c r="H17" s="43" t="s">
        <v>686</v>
      </c>
      <c r="I17" s="43"/>
      <c r="J17" s="43" t="s">
        <v>2256</v>
      </c>
      <c r="K17" s="45" t="s">
        <v>1021</v>
      </c>
      <c r="L17" s="45" t="s">
        <v>1022</v>
      </c>
      <c r="M17" s="55">
        <v>0</v>
      </c>
      <c r="N17" s="46" t="str">
        <f>"&lt;wpt lat="""&amp;G17&amp;""" lon="""&amp;H17&amp;"""&gt;&lt;ele&gt;"&amp;F17&amp;"&lt;/ele&gt;&lt;name&gt;"&amp;D17&amp;"&lt;/name&gt;&lt;desc&gt;Nombre oficial: "&amp;E17&amp;"&amp;#10;Altitud: "&amp;F17&amp;" m &amp;#10;Dificultad: "&amp;I17&amp;"&amp;#10;Más información: "&amp;J17&amp;"&lt;/desc&gt;&lt;/wpt&gt;"</f>
        <v>&lt;wpt lat="42.648639" lon="0.635306"&gt;&lt;ele&gt;3261&lt;/ele&gt;&lt;name&gt;Pico de la Rimaya&lt;/name&gt;&lt;desc&gt;Nombre oficial: Tuca de la Rimalla&amp;#10;Altitud: 3261 m &amp;#10;Dificultad: &amp;#10;Más información: POSIBLE DISCREPANCIA, ERROR O A ESTUDIAR. Estaría entre el Pico Cordier y el Pico Collado de la Rimaya&lt;/desc&gt;&lt;/wpt&gt;</v>
      </c>
      <c r="O17" s="48" t="str">
        <f>HYPERLINK("https://www.openstreetmap.org/edit#map=18/"&amp;G17 &amp; "/"&amp; H17 )</f>
        <v>https://www.openstreetmap.org/edit#map=18/42.648639/0.635306</v>
      </c>
      <c r="P17" s="31" t="str">
        <f>"&lt;a href='https://www.windy.com/"&amp;G17&amp;"/"&amp;H17&amp;"/wind?"&amp;G17&amp;","&amp;H17&amp;",13' target='_blank'&gt;&lt;img src='/wp-content/uploads/icono-windy-small.png' alt='Windy' title='Viento Windy'&gt;&lt;/a&gt;"</f>
        <v>&lt;a href='https://www.windy.com/42.648639/0.635306/wind?42.648639,0.635306,13' target='_blank'&gt;&lt;img src='/wp-content/uploads/icono-windy-small.png' alt='Windy' title='Viento Windy'&gt;&lt;/a&gt;</v>
      </c>
      <c r="Q17" s="47" t="str">
        <f>HYPERLINK("https://www.windy.com/"&amp;G17&amp;"/"&amp;H17&amp;"/wind?"&amp;G17&amp;","&amp;H17&amp;",13")</f>
        <v>https://www.windy.com/42.648639/0.635306/wind?42.648639,0.635306,13</v>
      </c>
      <c r="R17" s="31" t="str">
        <f>"&lt;a href='https://www.meteoblue.com/es/tiempo/pronostico/multimodel/"&amp;G17 &amp; "N" &amp; H17 &amp; "E" &amp; "' target='_blank'&gt;" &amp;"&lt;img src='/wp-content/uploads/icono-meteoblue-small.png' alt='Meteoblue' title='Multimodel Meteoblue'&gt;" &amp; "&lt;/a&gt;"</f>
        <v>&lt;a href='https://www.meteoblue.com/es/tiempo/pronostico/multimodel/42.648639N0.635306E' target='_blank'&gt;&lt;img src='/wp-content/uploads/icono-meteoblue-small.png' alt='Meteoblue' title='Multimodel Meteoblue'&gt;&lt;/a&gt;</v>
      </c>
      <c r="S17" s="47" t="str">
        <f>HYPERLINK("https://www.meteoblue.com/es/tiempo/pronostico/multimodel/"&amp;G17 &amp; "N" &amp; H17 &amp; "E")</f>
        <v>https://www.meteoblue.com/es/tiempo/pronostico/multimodel/42.648639N0.635306E</v>
      </c>
      <c r="T17" s="31" t="str">
        <f>"&lt;a href='https://brouter.de/brouter-web/#map=13/"&amp;G17&amp;"/"&amp;H17&amp;"/OpenTopoMap&amp;pois="&amp;H17&amp;","&amp;G17&amp; "' target='_blank'&gt;" &amp;"&lt;img src='/wp-content/uploads/icono-mapa-topografico-small.png' alt='Mapa topográfico brouter.de' title='Mapa topográfico brouter.de'&gt;" &amp; "&lt;/a&gt;"</f>
        <v>&lt;a href='https://brouter.de/brouter-web/#map=13/42.648639/0.635306/OpenTopoMap&amp;pois=0.635306,42.648639' target='_blank'&gt;&lt;img src='/wp-content/uploads/icono-mapa-topografico-small.png' alt='Mapa topográfico brouter.de' title='Mapa topográfico brouter.de'&gt;&lt;/a&gt;</v>
      </c>
      <c r="U17" s="47" t="str">
        <f>HYPERLINK("https://brouter.de/brouter-web/#map=13/"&amp;G17&amp;"/"&amp;H17&amp;"/OpenTopoMap&amp;pois="&amp;H17&amp;","&amp;G17)</f>
        <v>https://brouter.de/brouter-web/#map=13/42.648639/0.635306/OpenTopoMap&amp;pois=0.635306,42.648639</v>
      </c>
      <c r="V17" s="31" t="str">
        <f>"&lt;a href='https://gpx.studio/app#13/"&amp;G17&amp;"/"&amp;H17&amp;"' target='_blank'&gt;" &amp;"&lt;img src='/wp-content/uploads/icono-mapa-topografico-gpx-studio-small.png' alt='Mapa topográfico gpx.studio' title='Mapa topográfico gpx.studio'&gt;" &amp; "&lt;/a&gt;"</f>
        <v>&lt;a href='https://gpx.studio/app#13/42.648639/0.635306' target='_blank'&gt;&lt;img src='/wp-content/uploads/icono-mapa-topografico-gpx-studio-small.png' alt='Mapa topográfico gpx.studio' title='Mapa topográfico gpx.studio'&gt;&lt;/a&gt;</v>
      </c>
      <c r="W17" s="47" t="str">
        <f>HYPERLINK("https://gpx.studio/app#13/"&amp;G17&amp;"/"&amp;H17)</f>
        <v>https://gpx.studio/app#13/42.648639/0.635306</v>
      </c>
      <c r="X17" s="47" t="str">
        <f>HYPERLINK("https://nakarte.me/#m=13/"&amp;G17&amp;"/"&amp;H17&amp;"&amp;l=Czt/Sa")</f>
        <v>https://nakarte.me/#m=13/42.648639/0.635306&amp;l=Czt/Sa</v>
      </c>
      <c r="Y17" s="31" t="str">
        <f>"&lt;a href='https://www.google.com/maps/dir/42.8664,-2.6852/" &amp; G17&amp; "," &amp; H17 &amp; "' target='_blank'&gt;" &amp;"&lt;img src='/wp-content/uploads/icono-navegacion-google-maps-small.png' alt='Navegación Google Maps' title='Navegación Google Maps'&gt;" &amp; "&lt;/a&gt;"</f>
        <v>&lt;a href='https://www.google.com/maps/dir/42.8664,-2.6852/42.648639,0.635306' target='_blank'&gt;&lt;img src='/wp-content/uploads/icono-navegacion-google-maps-small.png' alt='Navegación Google Maps' title='Navegación Google Maps'&gt;&lt;/a&gt;</v>
      </c>
      <c r="Z17" s="46" t="str">
        <f>"&lt;a style='display: block; text-align: center; padding: 0px 0; font-size: 1.4em;' href='https://tresmiles.es/mapa.html?lat="&amp;G17&amp;"&amp;lon="&amp;H17&amp;"&amp;zoom=17'&gt;&lt;img src='/wp-content/uploads/icono-mapa-topografico-small.png' alt='Mapa' title='Mapa'&gt;&lt;/a&gt;"</f>
        <v>&lt;a style='display: block; text-align: center; padding: 0px 0; font-size: 1.4em;' href='https://tresmiles.es/mapa.html?lat=42.648639&amp;lon=0.635306&amp;zoom=17'&gt;&lt;img src='/wp-content/uploads/icono-mapa-topografico-small.png' alt='Mapa' title='Mapa'&gt;&lt;/a&gt;</v>
      </c>
      <c r="AA17" s="46" t="str">
        <f>IF(J17="",
"",
"&lt;div style='display: block; text-align: center; padding: 0px 0; font-size: 1.4em;'&gt;"&amp;
"&lt;a href='#!' class='open-popup' data-info='"&amp;"ℹ "&amp;J17&amp;"'&gt;"&amp;
"&lt;img src='/wp-content/uploads/icono-informacion-small.png' alt='Más información' title='Más información'&gt;"
&amp;"&lt;/a&gt;&lt;/div&gt;"
)</f>
        <v>&lt;div style='display: block; text-align: center; padding: 0px 0; font-size: 1.4em;'&gt;&lt;a href='#!' class='open-popup' data-info='ℹ POSIBLE DISCREPANCIA, ERROR O A ESTUDIAR. Estaría entre el Pico Cordier y el Pico Collado de la Rimaya'&gt;&lt;img src='/wp-content/uploads/icono-informacion-small.png' alt='Más información' title='Más información'&gt;&lt;/a&gt;&lt;/div&gt;</v>
      </c>
    </row>
    <row r="18" spans="1:27" ht="14.5" customHeight="1" x14ac:dyDescent="0.35">
      <c r="A18" s="32" t="s">
        <v>1025</v>
      </c>
      <c r="B18" s="32" t="s">
        <v>6</v>
      </c>
      <c r="C18" s="32" t="s">
        <v>1897</v>
      </c>
      <c r="D18" s="33" t="s">
        <v>1491</v>
      </c>
      <c r="E18" s="33" t="s">
        <v>319</v>
      </c>
      <c r="F18" s="34">
        <v>3261</v>
      </c>
      <c r="G18" s="35" t="s">
        <v>687</v>
      </c>
      <c r="H18" s="35" t="s">
        <v>688</v>
      </c>
      <c r="I18" s="37" t="s">
        <v>46</v>
      </c>
      <c r="J18" s="45"/>
      <c r="K18" s="45" t="s">
        <v>1022</v>
      </c>
      <c r="L18" s="45" t="s">
        <v>1022</v>
      </c>
      <c r="M18" s="55">
        <v>0</v>
      </c>
      <c r="N18" s="46" t="str">
        <f>"&lt;wpt lat="""&amp;G18&amp;""" lon="""&amp;H18&amp;"""&gt;&lt;ele&gt;"&amp;F18&amp;"&lt;/ele&gt;&lt;name&gt;"&amp;D18&amp;"&lt;/name&gt;&lt;desc&gt;Nombre oficial: "&amp;E18&amp;"&amp;#10;Altitud: "&amp;F18&amp;" m &amp;#10;Dificultad: "&amp;I18&amp;"&amp;#10;Más información: "&amp;J18&amp;"&lt;/desc&gt;&lt;/wpt&gt;"</f>
        <v>&lt;wpt lat="42.647694" lon="0.637000"&gt;&lt;ele&gt;3261&lt;/ele&gt;&lt;name&gt;Pico Collado de la Rimaya&lt;/name&gt;&lt;desc&gt;Nombre oficial: Tuca d'el Cuello de la Rimalla&amp;#10;Altitud: 3261 m &amp;#10;Dificultad: AD-&amp;#10;Más información: &lt;/desc&gt;&lt;/wpt&gt;</v>
      </c>
      <c r="O18" s="48" t="str">
        <f>HYPERLINK("https://www.openstreetmap.org/edit#map=18/"&amp;G18 &amp; "/"&amp; H18 )</f>
        <v>https://www.openstreetmap.org/edit#map=18/42.647694/0.637000</v>
      </c>
      <c r="P18" s="31" t="str">
        <f>"&lt;a href='https://www.windy.com/"&amp;G18&amp;"/"&amp;H18&amp;"/wind?"&amp;G18&amp;","&amp;H18&amp;",13' target='_blank'&gt;&lt;img src='/wp-content/uploads/icono-windy-small.png' alt='Windy' title='Viento Windy'&gt;&lt;/a&gt;"</f>
        <v>&lt;a href='https://www.windy.com/42.647694/0.637000/wind?42.647694,0.637000,13' target='_blank'&gt;&lt;img src='/wp-content/uploads/icono-windy-small.png' alt='Windy' title='Viento Windy'&gt;&lt;/a&gt;</v>
      </c>
      <c r="Q18" s="47" t="str">
        <f>HYPERLINK("https://www.windy.com/"&amp;G18&amp;"/"&amp;H18&amp;"/wind?"&amp;G18&amp;","&amp;H18&amp;",13")</f>
        <v>https://www.windy.com/42.647694/0.637000/wind?42.647694,0.637000,13</v>
      </c>
      <c r="R18" s="31" t="str">
        <f>"&lt;a href='https://www.meteoblue.com/es/tiempo/pronostico/multimodel/"&amp;G18 &amp; "N" &amp; H18 &amp; "E" &amp; "' target='_blank'&gt;" &amp;"&lt;img src='/wp-content/uploads/icono-meteoblue-small.png' alt='Meteoblue' title='Multimodel Meteoblue'&gt;" &amp; "&lt;/a&gt;"</f>
        <v>&lt;a href='https://www.meteoblue.com/es/tiempo/pronostico/multimodel/42.647694N0.637000E' target='_blank'&gt;&lt;img src='/wp-content/uploads/icono-meteoblue-small.png' alt='Meteoblue' title='Multimodel Meteoblue'&gt;&lt;/a&gt;</v>
      </c>
      <c r="S18" s="47" t="str">
        <f>HYPERLINK("https://www.meteoblue.com/es/tiempo/pronostico/multimodel/"&amp;G18 &amp; "N" &amp; H18 &amp; "E")</f>
        <v>https://www.meteoblue.com/es/tiempo/pronostico/multimodel/42.647694N0.637000E</v>
      </c>
      <c r="T18" s="31" t="str">
        <f>"&lt;a href='https://brouter.de/brouter-web/#map=13/"&amp;G18&amp;"/"&amp;H18&amp;"/OpenTopoMap&amp;pois="&amp;H18&amp;","&amp;G18&amp; "' target='_blank'&gt;" &amp;"&lt;img src='/wp-content/uploads/icono-mapa-topografico-small.png' alt='Mapa topográfico brouter.de' title='Mapa topográfico brouter.de'&gt;" &amp; "&lt;/a&gt;"</f>
        <v>&lt;a href='https://brouter.de/brouter-web/#map=13/42.647694/0.637000/OpenTopoMap&amp;pois=0.637000,42.647694' target='_blank'&gt;&lt;img src='/wp-content/uploads/icono-mapa-topografico-small.png' alt='Mapa topográfico brouter.de' title='Mapa topográfico brouter.de'&gt;&lt;/a&gt;</v>
      </c>
      <c r="U18" s="47" t="str">
        <f>HYPERLINK("https://brouter.de/brouter-web/#map=13/"&amp;G18&amp;"/"&amp;H18&amp;"/OpenTopoMap&amp;pois="&amp;H18&amp;","&amp;G18)</f>
        <v>https://brouter.de/brouter-web/#map=13/42.647694/0.637000/OpenTopoMap&amp;pois=0.637000,42.647694</v>
      </c>
      <c r="V18" s="31" t="str">
        <f>"&lt;a href='https://gpx.studio/app#13/"&amp;G18&amp;"/"&amp;H18&amp;"' target='_blank'&gt;" &amp;"&lt;img src='/wp-content/uploads/icono-mapa-topografico-gpx-studio-small.png' alt='Mapa topográfico gpx.studio' title='Mapa topográfico gpx.studio'&gt;" &amp; "&lt;/a&gt;"</f>
        <v>&lt;a href='https://gpx.studio/app#13/42.647694/0.637000' target='_blank'&gt;&lt;img src='/wp-content/uploads/icono-mapa-topografico-gpx-studio-small.png' alt='Mapa topográfico gpx.studio' title='Mapa topográfico gpx.studio'&gt;&lt;/a&gt;</v>
      </c>
      <c r="W18" s="47" t="str">
        <f>HYPERLINK("https://gpx.studio/app#13/"&amp;G18&amp;"/"&amp;H18)</f>
        <v>https://gpx.studio/app#13/42.647694/0.637000</v>
      </c>
      <c r="X18" s="47" t="str">
        <f>HYPERLINK("https://nakarte.me/#m=13/"&amp;G18&amp;"/"&amp;H18&amp;"&amp;l=Czt/Sa")</f>
        <v>https://nakarte.me/#m=13/42.647694/0.637000&amp;l=Czt/Sa</v>
      </c>
      <c r="Y18" s="31" t="str">
        <f>"&lt;a href='https://www.google.com/maps/dir/42.8664,-2.6852/" &amp; G18&amp; "," &amp; H18 &amp; "' target='_blank'&gt;" &amp;"&lt;img src='/wp-content/uploads/icono-navegacion-google-maps-small.png' alt='Navegación Google Maps' title='Navegación Google Maps'&gt;" &amp; "&lt;/a&gt;"</f>
        <v>&lt;a href='https://www.google.com/maps/dir/42.8664,-2.6852/42.647694,0.637000' target='_blank'&gt;&lt;img src='/wp-content/uploads/icono-navegacion-google-maps-small.png' alt='Navegación Google Maps' title='Navegación Google Maps'&gt;&lt;/a&gt;</v>
      </c>
      <c r="Z18" s="46" t="str">
        <f>"&lt;a style='display: block; text-align: center; padding: 0px 0; font-size: 1.4em;' href='https://tresmiles.es/mapa.html?lat="&amp;G18&amp;"&amp;lon="&amp;H18&amp;"&amp;zoom=17'&gt;&lt;img src='/wp-content/uploads/icono-mapa-topografico-small.png' alt='Mapa' title='Mapa'&gt;&lt;/a&gt;"</f>
        <v>&lt;a style='display: block; text-align: center; padding: 0px 0; font-size: 1.4em;' href='https://tresmiles.es/mapa.html?lat=42.647694&amp;lon=0.637000&amp;zoom=17'&gt;&lt;img src='/wp-content/uploads/icono-mapa-topografico-small.png' alt='Mapa' title='Mapa'&gt;&lt;/a&gt;</v>
      </c>
      <c r="AA18" s="46" t="str">
        <f>IF(J18="",
"",
"&lt;div style='display: block; text-align: center; padding: 0px 0; font-size: 1.4em;'&gt;"&amp;
"&lt;a href='#!' class='open-popup' data-info='"&amp;"ℹ "&amp;J18&amp;"'&gt;"&amp;
"&lt;img src='/wp-content/uploads/icono-informacion-small.png' alt='Más información' title='Más información'&gt;"
&amp;"&lt;/a&gt;&lt;/div&gt;"
)</f>
        <v/>
      </c>
    </row>
    <row r="19" spans="1:27" ht="14.5" customHeight="1" x14ac:dyDescent="0.35">
      <c r="A19" s="32" t="s">
        <v>1025</v>
      </c>
      <c r="B19" s="32" t="s">
        <v>6</v>
      </c>
      <c r="C19" s="32" t="s">
        <v>1897</v>
      </c>
      <c r="D19" s="33" t="s">
        <v>1189</v>
      </c>
      <c r="E19" s="33" t="s">
        <v>336</v>
      </c>
      <c r="F19" s="34">
        <v>3251</v>
      </c>
      <c r="G19" s="35" t="s">
        <v>693</v>
      </c>
      <c r="H19" s="35" t="s">
        <v>694</v>
      </c>
      <c r="I19" s="37" t="s">
        <v>50</v>
      </c>
      <c r="J19" s="45"/>
      <c r="K19" s="45" t="s">
        <v>1022</v>
      </c>
      <c r="L19" s="45" t="s">
        <v>1022</v>
      </c>
      <c r="M19" s="55">
        <v>2</v>
      </c>
      <c r="N19" s="46" t="str">
        <f>"&lt;wpt lat="""&amp;G19&amp;""" lon="""&amp;H19&amp;"""&gt;&lt;ele&gt;"&amp;F19&amp;"&lt;/ele&gt;&lt;name&gt;"&amp;D19&amp;"&lt;/name&gt;&lt;desc&gt;Nombre oficial: "&amp;E19&amp;"&amp;#10;Altitud: "&amp;F19&amp;" m &amp;#10;Dificultad: "&amp;I19&amp;"&amp;#10;Más información: "&amp;J19&amp;"&lt;/desc&gt;&lt;/wpt&gt;"</f>
        <v>&lt;wpt lat="42.624500" lon="0.666000"&gt;&lt;ele&gt;3251&lt;/ele&gt;&lt;name&gt;Pico Margalida&lt;/name&gt;&lt;desc&gt;Nombre oficial: Tuca d'el Cabo de Barrancs&amp;#10;Altitud: 3251 m &amp;#10;Dificultad: F+&amp;#10;Más información: &lt;/desc&gt;&lt;/wpt&gt;</v>
      </c>
      <c r="O19" s="48" t="str">
        <f>HYPERLINK("https://www.openstreetmap.org/edit#map=18/"&amp;G19 &amp; "/"&amp; H19 )</f>
        <v>https://www.openstreetmap.org/edit#map=18/42.624500/0.666000</v>
      </c>
      <c r="P19" s="31" t="str">
        <f>"&lt;a href='https://www.windy.com/"&amp;G19&amp;"/"&amp;H19&amp;"/wind?"&amp;G19&amp;","&amp;H19&amp;",13' target='_blank'&gt;&lt;img src='/wp-content/uploads/icono-windy-small.png' alt='Windy' title='Viento Windy'&gt;&lt;/a&gt;"</f>
        <v>&lt;a href='https://www.windy.com/42.624500/0.666000/wind?42.624500,0.666000,13' target='_blank'&gt;&lt;img src='/wp-content/uploads/icono-windy-small.png' alt='Windy' title='Viento Windy'&gt;&lt;/a&gt;</v>
      </c>
      <c r="Q19" s="47" t="str">
        <f>HYPERLINK("https://www.windy.com/"&amp;G19&amp;"/"&amp;H19&amp;"/wind?"&amp;G19&amp;","&amp;H19&amp;",13")</f>
        <v>https://www.windy.com/42.624500/0.666000/wind?42.624500,0.666000,13</v>
      </c>
      <c r="R19" s="31" t="str">
        <f>"&lt;a href='https://www.meteoblue.com/es/tiempo/pronostico/multimodel/"&amp;G19 &amp; "N" &amp; H19 &amp; "E" &amp; "' target='_blank'&gt;" &amp;"&lt;img src='/wp-content/uploads/icono-meteoblue-small.png' alt='Meteoblue' title='Multimodel Meteoblue'&gt;" &amp; "&lt;/a&gt;"</f>
        <v>&lt;a href='https://www.meteoblue.com/es/tiempo/pronostico/multimodel/42.624500N0.666000E' target='_blank'&gt;&lt;img src='/wp-content/uploads/icono-meteoblue-small.png' alt='Meteoblue' title='Multimodel Meteoblue'&gt;&lt;/a&gt;</v>
      </c>
      <c r="S19" s="47" t="str">
        <f>HYPERLINK("https://www.meteoblue.com/es/tiempo/pronostico/multimodel/"&amp;G19 &amp; "N" &amp; H19 &amp; "E")</f>
        <v>https://www.meteoblue.com/es/tiempo/pronostico/multimodel/42.624500N0.666000E</v>
      </c>
      <c r="T19" s="31" t="str">
        <f>"&lt;a href='https://brouter.de/brouter-web/#map=13/"&amp;G19&amp;"/"&amp;H19&amp;"/OpenTopoMap&amp;pois="&amp;H19&amp;","&amp;G19&amp; "' target='_blank'&gt;" &amp;"&lt;img src='/wp-content/uploads/icono-mapa-topografico-small.png' alt='Mapa topográfico brouter.de' title='Mapa topográfico brouter.de'&gt;" &amp; "&lt;/a&gt;"</f>
        <v>&lt;a href='https://brouter.de/brouter-web/#map=13/42.624500/0.666000/OpenTopoMap&amp;pois=0.666000,42.624500' target='_blank'&gt;&lt;img src='/wp-content/uploads/icono-mapa-topografico-small.png' alt='Mapa topográfico brouter.de' title='Mapa topográfico brouter.de'&gt;&lt;/a&gt;</v>
      </c>
      <c r="U19" s="47" t="str">
        <f>HYPERLINK("https://brouter.de/brouter-web/#map=13/"&amp;G19&amp;"/"&amp;H19&amp;"/OpenTopoMap&amp;pois="&amp;H19&amp;","&amp;G19)</f>
        <v>https://brouter.de/brouter-web/#map=13/42.624500/0.666000/OpenTopoMap&amp;pois=0.666000,42.624500</v>
      </c>
      <c r="V19" s="31" t="str">
        <f>"&lt;a href='https://gpx.studio/app#13/"&amp;G19&amp;"/"&amp;H19&amp;"' target='_blank'&gt;" &amp;"&lt;img src='/wp-content/uploads/icono-mapa-topografico-gpx-studio-small.png' alt='Mapa topográfico gpx.studio' title='Mapa topográfico gpx.studio'&gt;" &amp; "&lt;/a&gt;"</f>
        <v>&lt;a href='https://gpx.studio/app#13/42.624500/0.666000' target='_blank'&gt;&lt;img src='/wp-content/uploads/icono-mapa-topografico-gpx-studio-small.png' alt='Mapa topográfico gpx.studio' title='Mapa topográfico gpx.studio'&gt;&lt;/a&gt;</v>
      </c>
      <c r="W19" s="47" t="str">
        <f>HYPERLINK("https://gpx.studio/app#13/"&amp;G19&amp;"/"&amp;H19)</f>
        <v>https://gpx.studio/app#13/42.624500/0.666000</v>
      </c>
      <c r="X19" s="47" t="str">
        <f>HYPERLINK("https://nakarte.me/#m=13/"&amp;G19&amp;"/"&amp;H19&amp;"&amp;l=Czt/Sa")</f>
        <v>https://nakarte.me/#m=13/42.624500/0.666000&amp;l=Czt/Sa</v>
      </c>
      <c r="Y19" s="31" t="str">
        <f>"&lt;a href='https://www.google.com/maps/dir/42.8664,-2.6852/" &amp; G19&amp; "," &amp; H19 &amp; "' target='_blank'&gt;" &amp;"&lt;img src='/wp-content/uploads/icono-navegacion-google-maps-small.png' alt='Navegación Google Maps' title='Navegación Google Maps'&gt;" &amp; "&lt;/a&gt;"</f>
        <v>&lt;a href='https://www.google.com/maps/dir/42.8664,-2.6852/42.624500,0.666000' target='_blank'&gt;&lt;img src='/wp-content/uploads/icono-navegacion-google-maps-small.png' alt='Navegación Google Maps' title='Navegación Google Maps'&gt;&lt;/a&gt;</v>
      </c>
      <c r="Z19" s="46" t="str">
        <f>"&lt;a style='display: block; text-align: center; padding: 0px 0; font-size: 1.4em;' href='https://tresmiles.es/mapa.html?lat="&amp;G19&amp;"&amp;lon="&amp;H19&amp;"&amp;zoom=17'&gt;&lt;img src='/wp-content/uploads/icono-mapa-topografico-small.png' alt='Mapa' title='Mapa'&gt;&lt;/a&gt;"</f>
        <v>&lt;a style='display: block; text-align: center; padding: 0px 0; font-size: 1.4em;' href='https://tresmiles.es/mapa.html?lat=42.624500&amp;lon=0.666000&amp;zoom=17'&gt;&lt;img src='/wp-content/uploads/icono-mapa-topografico-small.png' alt='Mapa' title='Mapa'&gt;&lt;/a&gt;</v>
      </c>
      <c r="AA19" s="46" t="str">
        <f>IF(J19="",
"",
"&lt;div style='display: block; text-align: center; padding: 0px 0; font-size: 1.4em;'&gt;"&amp;
"&lt;a href='#!' class='open-popup' data-info='"&amp;"ℹ "&amp;J19&amp;"'&gt;"&amp;
"&lt;img src='/wp-content/uploads/icono-informacion-small.png' alt='Más información' title='Más información'&gt;"
&amp;"&lt;/a&gt;&lt;/div&gt;"
)</f>
        <v/>
      </c>
    </row>
    <row r="20" spans="1:27" ht="14.5" customHeight="1" x14ac:dyDescent="0.35">
      <c r="A20" s="32" t="s">
        <v>1025</v>
      </c>
      <c r="B20" s="32" t="s">
        <v>6</v>
      </c>
      <c r="C20" s="32" t="s">
        <v>1897</v>
      </c>
      <c r="D20" s="33" t="s">
        <v>1207</v>
      </c>
      <c r="E20" s="37" t="s">
        <v>4</v>
      </c>
      <c r="F20" s="36">
        <v>3235</v>
      </c>
      <c r="G20" s="37" t="s">
        <v>1228</v>
      </c>
      <c r="H20" s="37" t="s">
        <v>1229</v>
      </c>
      <c r="I20" s="37" t="s">
        <v>47</v>
      </c>
      <c r="J20" s="45" t="s">
        <v>2257</v>
      </c>
      <c r="K20" s="45" t="s">
        <v>1022</v>
      </c>
      <c r="L20" s="45" t="s">
        <v>1021</v>
      </c>
      <c r="M20" s="55">
        <v>0</v>
      </c>
      <c r="N20" s="46" t="str">
        <f>"&lt;wpt lat="""&amp;G20&amp;""" lon="""&amp;H20&amp;"""&gt;&lt;ele&gt;"&amp;F20&amp;"&lt;/ele&gt;&lt;name&gt;"&amp;D20&amp;"&lt;/name&gt;&lt;desc&gt;Nombre oficial: "&amp;E20&amp;"&amp;#10;Altitud: "&amp;F20&amp;" m &amp;#10;Dificultad: "&amp;I20&amp;"&amp;#10;Más información: "&amp;J20&amp;"&lt;/desc&gt;&lt;/wpt&gt;"</f>
        <v>&lt;wpt lat="42.647581" lon="0.642158"&gt;&lt;ele&gt;3235&lt;/ele&gt;&lt;name&gt;Maladeta Noreste&lt;/name&gt;&lt;desc&gt;Nombre oficial: &amp;#10;Altitud: 3235 m &amp;#10;Dificultad: PD+&amp;#10;Más información: POSIBLE DISCREPANCIA, ERROR O A ESTUDIAR. Otro nombre es "Antecima NE Maladeta". 11 m de prominencia según Cazafantasmas&lt;/desc&gt;&lt;/wpt&gt;</v>
      </c>
      <c r="O20" s="48" t="str">
        <f>HYPERLINK("https://www.openstreetmap.org/edit#map=18/"&amp;G20 &amp; "/"&amp; H20 )</f>
        <v>https://www.openstreetmap.org/edit#map=18/42.647581/0.642158</v>
      </c>
      <c r="P20" s="31" t="str">
        <f>"&lt;a href='https://www.windy.com/"&amp;G20&amp;"/"&amp;H20&amp;"/wind?"&amp;G20&amp;","&amp;H20&amp;",13' target='_blank'&gt;&lt;img src='/wp-content/uploads/icono-windy-small.png' alt='Windy' title='Viento Windy'&gt;&lt;/a&gt;"</f>
        <v>&lt;a href='https://www.windy.com/42.647581/0.642158/wind?42.647581,0.642158,13' target='_blank'&gt;&lt;img src='/wp-content/uploads/icono-windy-small.png' alt='Windy' title='Viento Windy'&gt;&lt;/a&gt;</v>
      </c>
      <c r="Q20" s="47" t="str">
        <f>HYPERLINK("https://www.windy.com/"&amp;G20&amp;"/"&amp;H20&amp;"/wind?"&amp;G20&amp;","&amp;H20&amp;",13")</f>
        <v>https://www.windy.com/42.647581/0.642158/wind?42.647581,0.642158,13</v>
      </c>
      <c r="R20" s="31" t="str">
        <f>"&lt;a href='https://www.meteoblue.com/es/tiempo/pronostico/multimodel/"&amp;G20 &amp; "N" &amp; H20 &amp; "E" &amp; "' target='_blank'&gt;" &amp;"&lt;img src='/wp-content/uploads/icono-meteoblue-small.png' alt='Meteoblue' title='Multimodel Meteoblue'&gt;" &amp; "&lt;/a&gt;"</f>
        <v>&lt;a href='https://www.meteoblue.com/es/tiempo/pronostico/multimodel/42.647581N0.642158E' target='_blank'&gt;&lt;img src='/wp-content/uploads/icono-meteoblue-small.png' alt='Meteoblue' title='Multimodel Meteoblue'&gt;&lt;/a&gt;</v>
      </c>
      <c r="S20" s="47" t="str">
        <f>HYPERLINK("https://www.meteoblue.com/es/tiempo/pronostico/multimodel/"&amp;G20 &amp; "N" &amp; H20 &amp; "E")</f>
        <v>https://www.meteoblue.com/es/tiempo/pronostico/multimodel/42.647581N0.642158E</v>
      </c>
      <c r="T20" s="31" t="str">
        <f>"&lt;a href='https://brouter.de/brouter-web/#map=13/"&amp;G20&amp;"/"&amp;H20&amp;"/OpenTopoMap&amp;pois="&amp;H20&amp;","&amp;G20&amp; "' target='_blank'&gt;" &amp;"&lt;img src='/wp-content/uploads/icono-mapa-topografico-small.png' alt='Mapa topográfico brouter.de' title='Mapa topográfico brouter.de'&gt;" &amp; "&lt;/a&gt;"</f>
        <v>&lt;a href='https://brouter.de/brouter-web/#map=13/42.647581/0.642158/OpenTopoMap&amp;pois=0.642158,42.647581' target='_blank'&gt;&lt;img src='/wp-content/uploads/icono-mapa-topografico-small.png' alt='Mapa topográfico brouter.de' title='Mapa topográfico brouter.de'&gt;&lt;/a&gt;</v>
      </c>
      <c r="U20" s="47" t="str">
        <f>HYPERLINK("https://brouter.de/brouter-web/#map=13/"&amp;G20&amp;"/"&amp;H20&amp;"/OpenTopoMap&amp;pois="&amp;H20&amp;","&amp;G20)</f>
        <v>https://brouter.de/brouter-web/#map=13/42.647581/0.642158/OpenTopoMap&amp;pois=0.642158,42.647581</v>
      </c>
      <c r="V20" s="31" t="str">
        <f>"&lt;a href='https://gpx.studio/app#13/"&amp;G20&amp;"/"&amp;H20&amp;"' target='_blank'&gt;" &amp;"&lt;img src='/wp-content/uploads/icono-mapa-topografico-gpx-studio-small.png' alt='Mapa topográfico gpx.studio' title='Mapa topográfico gpx.studio'&gt;" &amp; "&lt;/a&gt;"</f>
        <v>&lt;a href='https://gpx.studio/app#13/42.647581/0.642158' target='_blank'&gt;&lt;img src='/wp-content/uploads/icono-mapa-topografico-gpx-studio-small.png' alt='Mapa topográfico gpx.studio' title='Mapa topográfico gpx.studio'&gt;&lt;/a&gt;</v>
      </c>
      <c r="W20" s="47" t="str">
        <f>HYPERLINK("https://gpx.studio/app#13/"&amp;G20&amp;"/"&amp;H20)</f>
        <v>https://gpx.studio/app#13/42.647581/0.642158</v>
      </c>
      <c r="X20" s="47" t="str">
        <f>HYPERLINK("https://nakarte.me/#m=13/"&amp;G20&amp;"/"&amp;H20&amp;"&amp;l=Czt/Sa")</f>
        <v>https://nakarte.me/#m=13/42.647581/0.642158&amp;l=Czt/Sa</v>
      </c>
      <c r="Y20" s="31" t="str">
        <f>"&lt;a href='https://www.google.com/maps/dir/42.8664,-2.6852/" &amp; G20&amp; "," &amp; H20 &amp; "' target='_blank'&gt;" &amp;"&lt;img src='/wp-content/uploads/icono-navegacion-google-maps-small.png' alt='Navegación Google Maps' title='Navegación Google Maps'&gt;" &amp; "&lt;/a&gt;"</f>
        <v>&lt;a href='https://www.google.com/maps/dir/42.8664,-2.6852/42.647581,0.642158' target='_blank'&gt;&lt;img src='/wp-content/uploads/icono-navegacion-google-maps-small.png' alt='Navegación Google Maps' title='Navegación Google Maps'&gt;&lt;/a&gt;</v>
      </c>
      <c r="Z20" s="46" t="str">
        <f>"&lt;a style='display: block; text-align: center; padding: 0px 0; font-size: 1.4em;' href='https://tresmiles.es/mapa.html?lat="&amp;G20&amp;"&amp;lon="&amp;H20&amp;"&amp;zoom=17'&gt;&lt;img src='/wp-content/uploads/icono-mapa-topografico-small.png' alt='Mapa' title='Mapa'&gt;&lt;/a&gt;"</f>
        <v>&lt;a style='display: block; text-align: center; padding: 0px 0; font-size: 1.4em;' href='https://tresmiles.es/mapa.html?lat=42.647581&amp;lon=0.642158&amp;zoom=17'&gt;&lt;img src='/wp-content/uploads/icono-mapa-topografico-small.png' alt='Mapa' title='Mapa'&gt;&lt;/a&gt;</v>
      </c>
      <c r="AA20" s="46" t="str">
        <f>IF(J20="",
"",
"&lt;div style='display: block; text-align: center; padding: 0px 0; font-size: 1.4em;'&gt;"&amp;
"&lt;a href='#!' class='open-popup' data-info='"&amp;"ℹ "&amp;J20&amp;"'&gt;"&amp;
"&lt;img src='/wp-content/uploads/icono-informacion-small.png' alt='Más información' title='Más información'&gt;"
&amp;"&lt;/a&gt;&lt;/div&gt;"
)</f>
        <v>&lt;div style='display: block; text-align: center; padding: 0px 0; font-size: 1.4em;'&gt;&lt;a href='#!' class='open-popup' data-info='ℹ POSIBLE DISCREPANCIA, ERROR O A ESTUDIAR. Otro nombre es "Antecima NE Maladeta". 11 m de prominencia según Cazafantasmas'&gt;&lt;img src='/wp-content/uploads/icono-informacion-small.png' alt='Más información' title='Más información'&gt;&lt;/a&gt;&lt;/div&gt;</v>
      </c>
    </row>
    <row r="21" spans="1:27" ht="14.5" customHeight="1" x14ac:dyDescent="0.35">
      <c r="A21" s="32" t="s">
        <v>1025</v>
      </c>
      <c r="B21" s="32" t="s">
        <v>6</v>
      </c>
      <c r="C21" s="32" t="s">
        <v>1897</v>
      </c>
      <c r="D21" s="33" t="s">
        <v>24</v>
      </c>
      <c r="E21" s="33" t="s">
        <v>611</v>
      </c>
      <c r="F21" s="34">
        <v>3226</v>
      </c>
      <c r="G21" s="35" t="s">
        <v>701</v>
      </c>
      <c r="H21" s="35" t="s">
        <v>702</v>
      </c>
      <c r="I21" s="37" t="s">
        <v>50</v>
      </c>
      <c r="J21" s="45"/>
      <c r="K21" s="45" t="s">
        <v>1022</v>
      </c>
      <c r="L21" s="45" t="s">
        <v>1022</v>
      </c>
      <c r="M21" s="55">
        <v>1</v>
      </c>
      <c r="N21" s="46" t="str">
        <f>"&lt;wpt lat="""&amp;G21&amp;""" lon="""&amp;H21&amp;"""&gt;&lt;ele&gt;"&amp;F21&amp;"&lt;/ele&gt;&lt;name&gt;"&amp;D21&amp;"&lt;/name&gt;&lt;desc&gt;Nombre oficial: "&amp;E21&amp;"&amp;#10;Altitud: "&amp;F21&amp;" m &amp;#10;Dificultad: "&amp;I21&amp;"&amp;#10;Más información: "&amp;J21&amp;"&lt;/desc&gt;&lt;/wpt&gt;"</f>
        <v>&lt;wpt lat="42.634306" lon="0.652500"&gt;&lt;ele&gt;3226&lt;/ele&gt;&lt;name&gt;Aguja del Collado de Coronas&lt;/name&gt;&lt;desc&gt;Nombre oficial: Agulla de la Collada de Corones&amp;#10;Altitud: 3226 m &amp;#10;Dificultad: F+&amp;#10;Más información: &lt;/desc&gt;&lt;/wpt&gt;</v>
      </c>
      <c r="O21" s="48" t="str">
        <f>HYPERLINK("https://www.openstreetmap.org/edit#map=18/"&amp;G21 &amp; "/"&amp; H21 )</f>
        <v>https://www.openstreetmap.org/edit#map=18/42.634306/0.652500</v>
      </c>
      <c r="P21" s="31" t="str">
        <f>"&lt;a href='https://www.windy.com/"&amp;G21&amp;"/"&amp;H21&amp;"/wind?"&amp;G21&amp;","&amp;H21&amp;",13' target='_blank'&gt;&lt;img src='/wp-content/uploads/icono-windy-small.png' alt='Windy' title='Viento Windy'&gt;&lt;/a&gt;"</f>
        <v>&lt;a href='https://www.windy.com/42.634306/0.652500/wind?42.634306,0.652500,13' target='_blank'&gt;&lt;img src='/wp-content/uploads/icono-windy-small.png' alt='Windy' title='Viento Windy'&gt;&lt;/a&gt;</v>
      </c>
      <c r="Q21" s="47" t="str">
        <f>HYPERLINK("https://www.windy.com/"&amp;G21&amp;"/"&amp;H21&amp;"/wind?"&amp;G21&amp;","&amp;H21&amp;",13")</f>
        <v>https://www.windy.com/42.634306/0.652500/wind?42.634306,0.652500,13</v>
      </c>
      <c r="R21" s="31" t="str">
        <f>"&lt;a href='https://www.meteoblue.com/es/tiempo/pronostico/multimodel/"&amp;G21 &amp; "N" &amp; H21 &amp; "E" &amp; "' target='_blank'&gt;" &amp;"&lt;img src='/wp-content/uploads/icono-meteoblue-small.png' alt='Meteoblue' title='Multimodel Meteoblue'&gt;" &amp; "&lt;/a&gt;"</f>
        <v>&lt;a href='https://www.meteoblue.com/es/tiempo/pronostico/multimodel/42.634306N0.652500E' target='_blank'&gt;&lt;img src='/wp-content/uploads/icono-meteoblue-small.png' alt='Meteoblue' title='Multimodel Meteoblue'&gt;&lt;/a&gt;</v>
      </c>
      <c r="S21" s="47" t="str">
        <f>HYPERLINK("https://www.meteoblue.com/es/tiempo/pronostico/multimodel/"&amp;G21 &amp; "N" &amp; H21 &amp; "E")</f>
        <v>https://www.meteoblue.com/es/tiempo/pronostico/multimodel/42.634306N0.652500E</v>
      </c>
      <c r="T21" s="31" t="str">
        <f>"&lt;a href='https://brouter.de/brouter-web/#map=13/"&amp;G21&amp;"/"&amp;H21&amp;"/OpenTopoMap&amp;pois="&amp;H21&amp;","&amp;G21&amp; "' target='_blank'&gt;" &amp;"&lt;img src='/wp-content/uploads/icono-mapa-topografico-small.png' alt='Mapa topográfico brouter.de' title='Mapa topográfico brouter.de'&gt;" &amp; "&lt;/a&gt;"</f>
        <v>&lt;a href='https://brouter.de/brouter-web/#map=13/42.634306/0.652500/OpenTopoMap&amp;pois=0.652500,42.634306' target='_blank'&gt;&lt;img src='/wp-content/uploads/icono-mapa-topografico-small.png' alt='Mapa topográfico brouter.de' title='Mapa topográfico brouter.de'&gt;&lt;/a&gt;</v>
      </c>
      <c r="U21" s="47" t="str">
        <f>HYPERLINK("https://brouter.de/brouter-web/#map=13/"&amp;G21&amp;"/"&amp;H21&amp;"/OpenTopoMap&amp;pois="&amp;H21&amp;","&amp;G21)</f>
        <v>https://brouter.de/brouter-web/#map=13/42.634306/0.652500/OpenTopoMap&amp;pois=0.652500,42.634306</v>
      </c>
      <c r="V21" s="31" t="str">
        <f>"&lt;a href='https://gpx.studio/app#13/"&amp;G21&amp;"/"&amp;H21&amp;"' target='_blank'&gt;" &amp;"&lt;img src='/wp-content/uploads/icono-mapa-topografico-gpx-studio-small.png' alt='Mapa topográfico gpx.studio' title='Mapa topográfico gpx.studio'&gt;" &amp; "&lt;/a&gt;"</f>
        <v>&lt;a href='https://gpx.studio/app#13/42.634306/0.652500' target='_blank'&gt;&lt;img src='/wp-content/uploads/icono-mapa-topografico-gpx-studio-small.png' alt='Mapa topográfico gpx.studio' title='Mapa topográfico gpx.studio'&gt;&lt;/a&gt;</v>
      </c>
      <c r="W21" s="47" t="str">
        <f>HYPERLINK("https://gpx.studio/app#13/"&amp;G21&amp;"/"&amp;H21)</f>
        <v>https://gpx.studio/app#13/42.634306/0.652500</v>
      </c>
      <c r="X21" s="47" t="str">
        <f>HYPERLINK("https://nakarte.me/#m=13/"&amp;G21&amp;"/"&amp;H21&amp;"&amp;l=Czt/Sa")</f>
        <v>https://nakarte.me/#m=13/42.634306/0.652500&amp;l=Czt/Sa</v>
      </c>
      <c r="Y21" s="31" t="str">
        <f>"&lt;a href='https://www.google.com/maps/dir/42.8664,-2.6852/" &amp; G21&amp; "," &amp; H21 &amp; "' target='_blank'&gt;" &amp;"&lt;img src='/wp-content/uploads/icono-navegacion-google-maps-small.png' alt='Navegación Google Maps' title='Navegación Google Maps'&gt;" &amp; "&lt;/a&gt;"</f>
        <v>&lt;a href='https://www.google.com/maps/dir/42.8664,-2.6852/42.634306,0.652500' target='_blank'&gt;&lt;img src='/wp-content/uploads/icono-navegacion-google-maps-small.png' alt='Navegación Google Maps' title='Navegación Google Maps'&gt;&lt;/a&gt;</v>
      </c>
      <c r="Z21" s="46" t="str">
        <f>"&lt;a style='display: block; text-align: center; padding: 0px 0; font-size: 1.4em;' href='https://tresmiles.es/mapa.html?lat="&amp;G21&amp;"&amp;lon="&amp;H21&amp;"&amp;zoom=17'&gt;&lt;img src='/wp-content/uploads/icono-mapa-topografico-small.png' alt='Mapa' title='Mapa'&gt;&lt;/a&gt;"</f>
        <v>&lt;a style='display: block; text-align: center; padding: 0px 0; font-size: 1.4em;' href='https://tresmiles.es/mapa.html?lat=42.634306&amp;lon=0.652500&amp;zoom=17'&gt;&lt;img src='/wp-content/uploads/icono-mapa-topografico-small.png' alt='Mapa' title='Mapa'&gt;&lt;/a&gt;</v>
      </c>
      <c r="AA21" s="46" t="str">
        <f>IF(J21="",
"",
"&lt;div style='display: block; text-align: center; padding: 0px 0; font-size: 1.4em;'&gt;"&amp;
"&lt;a href='#!' class='open-popup' data-info='"&amp;"ℹ "&amp;J21&amp;"'&gt;"&amp;
"&lt;img src='/wp-content/uploads/icono-informacion-small.png' alt='Más información' title='Más información'&gt;"
&amp;"&lt;/a&gt;&lt;/div&gt;"
)</f>
        <v/>
      </c>
    </row>
    <row r="22" spans="1:27" ht="14.5" customHeight="1" x14ac:dyDescent="0.35">
      <c r="A22" s="32" t="s">
        <v>1025</v>
      </c>
      <c r="B22" s="32" t="s">
        <v>6</v>
      </c>
      <c r="C22" s="32" t="s">
        <v>1897</v>
      </c>
      <c r="D22" s="33" t="s">
        <v>313</v>
      </c>
      <c r="E22" s="33" t="s">
        <v>314</v>
      </c>
      <c r="F22" s="34">
        <v>3215</v>
      </c>
      <c r="G22" s="35" t="s">
        <v>707</v>
      </c>
      <c r="H22" s="35" t="s">
        <v>708</v>
      </c>
      <c r="I22" s="37" t="s">
        <v>50</v>
      </c>
      <c r="J22" s="45" t="s">
        <v>1200</v>
      </c>
      <c r="K22" s="45" t="s">
        <v>1022</v>
      </c>
      <c r="L22" s="45" t="s">
        <v>1022</v>
      </c>
      <c r="M22" s="55">
        <v>1</v>
      </c>
      <c r="N22" s="46" t="str">
        <f>"&lt;wpt lat="""&amp;G22&amp;""" lon="""&amp;H22&amp;"""&gt;&lt;ele&gt;"&amp;F22&amp;"&lt;/ele&gt;&lt;name&gt;"&amp;D22&amp;"&lt;/name&gt;&lt;desc&gt;Nombre oficial: "&amp;E22&amp;"&amp;#10;Altitud: "&amp;F22&amp;" m &amp;#10;Dificultad: "&amp;I22&amp;"&amp;#10;Más información: "&amp;J22&amp;"&lt;/desc&gt;&lt;/wpt&gt;"</f>
        <v>&lt;wpt lat="42.651806" lon="0.629583"&gt;&lt;ele&gt;3215&lt;/ele&gt;&lt;name&gt;Pico Sayó&lt;/name&gt;&lt;desc&gt;Nombre oficial: Tuca de Sayó&amp;#10;Altitud: 3215 m &amp;#10;Dificultad: F+&amp;#10;Más información: Otro nombre es "Pico Occidental de la Maladeta", según refiere la Guía Alejos&lt;/desc&gt;&lt;/wpt&gt;</v>
      </c>
      <c r="O22" s="48" t="str">
        <f>HYPERLINK("https://www.openstreetmap.org/edit#map=18/"&amp;G22 &amp; "/"&amp; H22 )</f>
        <v>https://www.openstreetmap.org/edit#map=18/42.651806/0.629583</v>
      </c>
      <c r="P22" s="31" t="str">
        <f>"&lt;a href='https://www.windy.com/"&amp;G22&amp;"/"&amp;H22&amp;"/wind?"&amp;G22&amp;","&amp;H22&amp;",13' target='_blank'&gt;&lt;img src='/wp-content/uploads/icono-windy-small.png' alt='Windy' title='Viento Windy'&gt;&lt;/a&gt;"</f>
        <v>&lt;a href='https://www.windy.com/42.651806/0.629583/wind?42.651806,0.629583,13' target='_blank'&gt;&lt;img src='/wp-content/uploads/icono-windy-small.png' alt='Windy' title='Viento Windy'&gt;&lt;/a&gt;</v>
      </c>
      <c r="Q22" s="47" t="str">
        <f>HYPERLINK("https://www.windy.com/"&amp;G22&amp;"/"&amp;H22&amp;"/wind?"&amp;G22&amp;","&amp;H22&amp;",13")</f>
        <v>https://www.windy.com/42.651806/0.629583/wind?42.651806,0.629583,13</v>
      </c>
      <c r="R22" s="31" t="str">
        <f>"&lt;a href='https://www.meteoblue.com/es/tiempo/pronostico/multimodel/"&amp;G22 &amp; "N" &amp; H22 &amp; "E" &amp; "' target='_blank'&gt;" &amp;"&lt;img src='/wp-content/uploads/icono-meteoblue-small.png' alt='Meteoblue' title='Multimodel Meteoblue'&gt;" &amp; "&lt;/a&gt;"</f>
        <v>&lt;a href='https://www.meteoblue.com/es/tiempo/pronostico/multimodel/42.651806N0.629583E' target='_blank'&gt;&lt;img src='/wp-content/uploads/icono-meteoblue-small.png' alt='Meteoblue' title='Multimodel Meteoblue'&gt;&lt;/a&gt;</v>
      </c>
      <c r="S22" s="47" t="str">
        <f>HYPERLINK("https://www.meteoblue.com/es/tiempo/pronostico/multimodel/"&amp;G22 &amp; "N" &amp; H22 &amp; "E")</f>
        <v>https://www.meteoblue.com/es/tiempo/pronostico/multimodel/42.651806N0.629583E</v>
      </c>
      <c r="T22" s="31" t="str">
        <f>"&lt;a href='https://brouter.de/brouter-web/#map=13/"&amp;G22&amp;"/"&amp;H22&amp;"/OpenTopoMap&amp;pois="&amp;H22&amp;","&amp;G22&amp; "' target='_blank'&gt;" &amp;"&lt;img src='/wp-content/uploads/icono-mapa-topografico-small.png' alt='Mapa topográfico brouter.de' title='Mapa topográfico brouter.de'&gt;" &amp; "&lt;/a&gt;"</f>
        <v>&lt;a href='https://brouter.de/brouter-web/#map=13/42.651806/0.629583/OpenTopoMap&amp;pois=0.629583,42.651806' target='_blank'&gt;&lt;img src='/wp-content/uploads/icono-mapa-topografico-small.png' alt='Mapa topográfico brouter.de' title='Mapa topográfico brouter.de'&gt;&lt;/a&gt;</v>
      </c>
      <c r="U22" s="47" t="str">
        <f>HYPERLINK("https://brouter.de/brouter-web/#map=13/"&amp;G22&amp;"/"&amp;H22&amp;"/OpenTopoMap&amp;pois="&amp;H22&amp;","&amp;G22)</f>
        <v>https://brouter.de/brouter-web/#map=13/42.651806/0.629583/OpenTopoMap&amp;pois=0.629583,42.651806</v>
      </c>
      <c r="V22" s="31" t="str">
        <f>"&lt;a href='https://gpx.studio/app#13/"&amp;G22&amp;"/"&amp;H22&amp;"' target='_blank'&gt;" &amp;"&lt;img src='/wp-content/uploads/icono-mapa-topografico-gpx-studio-small.png' alt='Mapa topográfico gpx.studio' title='Mapa topográfico gpx.studio'&gt;" &amp; "&lt;/a&gt;"</f>
        <v>&lt;a href='https://gpx.studio/app#13/42.651806/0.629583' target='_blank'&gt;&lt;img src='/wp-content/uploads/icono-mapa-topografico-gpx-studio-small.png' alt='Mapa topográfico gpx.studio' title='Mapa topográfico gpx.studio'&gt;&lt;/a&gt;</v>
      </c>
      <c r="W22" s="47" t="str">
        <f>HYPERLINK("https://gpx.studio/app#13/"&amp;G22&amp;"/"&amp;H22)</f>
        <v>https://gpx.studio/app#13/42.651806/0.629583</v>
      </c>
      <c r="X22" s="47" t="str">
        <f>HYPERLINK("https://nakarte.me/#m=13/"&amp;G22&amp;"/"&amp;H22&amp;"&amp;l=Czt/Sa")</f>
        <v>https://nakarte.me/#m=13/42.651806/0.629583&amp;l=Czt/Sa</v>
      </c>
      <c r="Y22" s="31" t="str">
        <f>"&lt;a href='https://www.google.com/maps/dir/42.8664,-2.6852/" &amp; G22&amp; "," &amp; H22 &amp; "' target='_blank'&gt;" &amp;"&lt;img src='/wp-content/uploads/icono-navegacion-google-maps-small.png' alt='Navegación Google Maps' title='Navegación Google Maps'&gt;" &amp; "&lt;/a&gt;"</f>
        <v>&lt;a href='https://www.google.com/maps/dir/42.8664,-2.6852/42.651806,0.629583' target='_blank'&gt;&lt;img src='/wp-content/uploads/icono-navegacion-google-maps-small.png' alt='Navegación Google Maps' title='Navegación Google Maps'&gt;&lt;/a&gt;</v>
      </c>
      <c r="Z22" s="46" t="str">
        <f>"&lt;a style='display: block; text-align: center; padding: 0px 0; font-size: 1.4em;' href='https://tresmiles.es/mapa.html?lat="&amp;G22&amp;"&amp;lon="&amp;H22&amp;"&amp;zoom=17'&gt;&lt;img src='/wp-content/uploads/icono-mapa-topografico-small.png' alt='Mapa' title='Mapa'&gt;&lt;/a&gt;"</f>
        <v>&lt;a style='display: block; text-align: center; padding: 0px 0; font-size: 1.4em;' href='https://tresmiles.es/mapa.html?lat=42.651806&amp;lon=0.629583&amp;zoom=17'&gt;&lt;img src='/wp-content/uploads/icono-mapa-topografico-small.png' alt='Mapa' title='Mapa'&gt;&lt;/a&gt;</v>
      </c>
      <c r="AA22" s="46" t="str">
        <f>IF(J22="",
"",
"&lt;div style='display: block; text-align: center; padding: 0px 0; font-size: 1.4em;'&gt;"&amp;
"&lt;a href='#!' class='open-popup' data-info='"&amp;"ℹ "&amp;J22&amp;"'&gt;"&amp;
"&lt;img src='/wp-content/uploads/icono-informacion-small.png' alt='Más información' title='Más información'&gt;"
&amp;"&lt;/a&gt;&lt;/div&gt;"
)</f>
        <v>&lt;div style='display: block; text-align: center; padding: 0px 0; font-size: 1.4em;'&gt;&lt;a href='#!' class='open-popup' data-info='ℹ Otro nombre es "Pico Occidental de la Maladeta", según refiere la Guía Alejos'&gt;&lt;img src='/wp-content/uploads/icono-informacion-small.png' alt='Más información' title='Más información'&gt;&lt;/a&gt;&lt;/div&gt;</v>
      </c>
    </row>
    <row r="23" spans="1:27" ht="14.5" customHeight="1" x14ac:dyDescent="0.35">
      <c r="A23" s="32" t="s">
        <v>1025</v>
      </c>
      <c r="B23" s="32" t="s">
        <v>6</v>
      </c>
      <c r="C23" s="32" t="s">
        <v>1897</v>
      </c>
      <c r="D23" s="33" t="s">
        <v>1614</v>
      </c>
      <c r="E23" s="28" t="s">
        <v>4</v>
      </c>
      <c r="F23" s="36">
        <v>3206</v>
      </c>
      <c r="G23" s="37" t="s">
        <v>1212</v>
      </c>
      <c r="H23" s="37" t="s">
        <v>1208</v>
      </c>
      <c r="I23" s="37" t="s">
        <v>50</v>
      </c>
      <c r="J23" s="45" t="s">
        <v>2290</v>
      </c>
      <c r="K23" s="45" t="s">
        <v>1022</v>
      </c>
      <c r="L23" s="45" t="s">
        <v>1021</v>
      </c>
      <c r="M23" s="55">
        <v>1</v>
      </c>
      <c r="N23" s="46" t="str">
        <f>"&lt;wpt lat="""&amp;G23&amp;""" lon="""&amp;H23&amp;"""&gt;&lt;ele&gt;"&amp;F23&amp;"&lt;/ele&gt;&lt;name&gt;"&amp;D23&amp;"&lt;/name&gt;&lt;desc&gt;Nombre oficial: "&amp;E23&amp;"&amp;#10;Altitud: "&amp;F23&amp;" m &amp;#10;Dificultad: "&amp;I23&amp;"&amp;#10;Más información: "&amp;J23&amp;"&lt;/desc&gt;&lt;/wpt&gt;"</f>
        <v>&lt;wpt lat="42.617405" lon="0.671915"&gt;&lt;ele&gt;3206&lt;/ele&gt;&lt;name&gt;Antecima Sureste Russell&lt;/name&gt;&lt;desc&gt;Nombre oficial: &amp;#10;Altitud: 3206 m &amp;#10;Dificultad: F+&amp;#10;Más información: POSIBLE DISCREPANCIA, ERROR O A ESTUDIAR. Guía Alejos/INGEAR&lt;/desc&gt;&lt;/wpt&gt;</v>
      </c>
      <c r="O23" s="48" t="str">
        <f>HYPERLINK("https://www.openstreetmap.org/edit#map=18/"&amp;G23 &amp; "/"&amp; H23 )</f>
        <v>https://www.openstreetmap.org/edit#map=18/42.617405/0.671915</v>
      </c>
      <c r="P23" s="31" t="str">
        <f>"&lt;a href='https://www.windy.com/"&amp;G23&amp;"/"&amp;H23&amp;"/wind?"&amp;G23&amp;","&amp;H23&amp;",13' target='_blank'&gt;&lt;img src='/wp-content/uploads/icono-windy-small.png' alt='Windy' title='Viento Windy'&gt;&lt;/a&gt;"</f>
        <v>&lt;a href='https://www.windy.com/42.617405/0.671915/wind?42.617405,0.671915,13' target='_blank'&gt;&lt;img src='/wp-content/uploads/icono-windy-small.png' alt='Windy' title='Viento Windy'&gt;&lt;/a&gt;</v>
      </c>
      <c r="Q23" s="47" t="str">
        <f>HYPERLINK("https://www.windy.com/"&amp;G23&amp;"/"&amp;H23&amp;"/wind?"&amp;G23&amp;","&amp;H23&amp;",13")</f>
        <v>https://www.windy.com/42.617405/0.671915/wind?42.617405,0.671915,13</v>
      </c>
      <c r="R23" s="31" t="str">
        <f>"&lt;a href='https://www.meteoblue.com/es/tiempo/pronostico/multimodel/"&amp;G23 &amp; "N" &amp; H23 &amp; "E" &amp; "' target='_blank'&gt;" &amp;"&lt;img src='/wp-content/uploads/icono-meteoblue-small.png' alt='Meteoblue' title='Multimodel Meteoblue'&gt;" &amp; "&lt;/a&gt;"</f>
        <v>&lt;a href='https://www.meteoblue.com/es/tiempo/pronostico/multimodel/42.617405N0.671915E' target='_blank'&gt;&lt;img src='/wp-content/uploads/icono-meteoblue-small.png' alt='Meteoblue' title='Multimodel Meteoblue'&gt;&lt;/a&gt;</v>
      </c>
      <c r="S23" s="47" t="str">
        <f>HYPERLINK("https://www.meteoblue.com/es/tiempo/pronostico/multimodel/"&amp;G23 &amp; "N" &amp; H23 &amp; "E")</f>
        <v>https://www.meteoblue.com/es/tiempo/pronostico/multimodel/42.617405N0.671915E</v>
      </c>
      <c r="T23" s="31" t="str">
        <f>"&lt;a href='https://brouter.de/brouter-web/#map=13/"&amp;G23&amp;"/"&amp;H23&amp;"/OpenTopoMap&amp;pois="&amp;H23&amp;","&amp;G23&amp; "' target='_blank'&gt;" &amp;"&lt;img src='/wp-content/uploads/icono-mapa-topografico-small.png' alt='Mapa topográfico brouter.de' title='Mapa topográfico brouter.de'&gt;" &amp; "&lt;/a&gt;"</f>
        <v>&lt;a href='https://brouter.de/brouter-web/#map=13/42.617405/0.671915/OpenTopoMap&amp;pois=0.671915,42.617405' target='_blank'&gt;&lt;img src='/wp-content/uploads/icono-mapa-topografico-small.png' alt='Mapa topográfico brouter.de' title='Mapa topográfico brouter.de'&gt;&lt;/a&gt;</v>
      </c>
      <c r="U23" s="47" t="str">
        <f>HYPERLINK("https://brouter.de/brouter-web/#map=13/"&amp;G23&amp;"/"&amp;H23&amp;"/OpenTopoMap&amp;pois="&amp;H23&amp;","&amp;G23)</f>
        <v>https://brouter.de/brouter-web/#map=13/42.617405/0.671915/OpenTopoMap&amp;pois=0.671915,42.617405</v>
      </c>
      <c r="V23" s="31" t="str">
        <f>"&lt;a href='https://gpx.studio/app#13/"&amp;G23&amp;"/"&amp;H23&amp;"' target='_blank'&gt;" &amp;"&lt;img src='/wp-content/uploads/icono-mapa-topografico-gpx-studio-small.png' alt='Mapa topográfico gpx.studio' title='Mapa topográfico gpx.studio'&gt;" &amp; "&lt;/a&gt;"</f>
        <v>&lt;a href='https://gpx.studio/app#13/42.617405/0.671915' target='_blank'&gt;&lt;img src='/wp-content/uploads/icono-mapa-topografico-gpx-studio-small.png' alt='Mapa topográfico gpx.studio' title='Mapa topográfico gpx.studio'&gt;&lt;/a&gt;</v>
      </c>
      <c r="W23" s="47" t="str">
        <f>HYPERLINK("https://gpx.studio/app#13/"&amp;G23&amp;"/"&amp;H23)</f>
        <v>https://gpx.studio/app#13/42.617405/0.671915</v>
      </c>
      <c r="X23" s="47" t="str">
        <f>HYPERLINK("https://nakarte.me/#m=13/"&amp;G23&amp;"/"&amp;H23&amp;"&amp;l=Czt/Sa")</f>
        <v>https://nakarte.me/#m=13/42.617405/0.671915&amp;l=Czt/Sa</v>
      </c>
      <c r="Y23" s="31" t="str">
        <f>"&lt;a href='https://www.google.com/maps/dir/42.8664,-2.6852/" &amp; G23&amp; "," &amp; H23 &amp; "' target='_blank'&gt;" &amp;"&lt;img src='/wp-content/uploads/icono-navegacion-google-maps-small.png' alt='Navegación Google Maps' title='Navegación Google Maps'&gt;" &amp; "&lt;/a&gt;"</f>
        <v>&lt;a href='https://www.google.com/maps/dir/42.8664,-2.6852/42.617405,0.671915' target='_blank'&gt;&lt;img src='/wp-content/uploads/icono-navegacion-google-maps-small.png' alt='Navegación Google Maps' title='Navegación Google Maps'&gt;&lt;/a&gt;</v>
      </c>
      <c r="Z23" s="46" t="str">
        <f>"&lt;a style='display: block; text-align: center; padding: 0px 0; font-size: 1.4em;' href='https://tresmiles.es/mapa.html?lat="&amp;G23&amp;"&amp;lon="&amp;H23&amp;"&amp;zoom=17'&gt;&lt;img src='/wp-content/uploads/icono-mapa-topografico-small.png' alt='Mapa' title='Mapa'&gt;&lt;/a&gt;"</f>
        <v>&lt;a style='display: block; text-align: center; padding: 0px 0; font-size: 1.4em;' href='https://tresmiles.es/mapa.html?lat=42.617405&amp;lon=0.671915&amp;zoom=17'&gt;&lt;img src='/wp-content/uploads/icono-mapa-topografico-small.png' alt='Mapa' title='Mapa'&gt;&lt;/a&gt;</v>
      </c>
      <c r="AA23" s="46" t="str">
        <f>IF(J23="",
"",
"&lt;div style='display: block; text-align: center; padding: 0px 0; font-size: 1.4em;'&gt;"&amp;
"&lt;a href='#!' class='open-popup' data-info='"&amp;"ℹ "&amp;J23&amp;"'&gt;"&amp;
"&lt;img src='/wp-content/uploads/icono-informacion-small.png' alt='Más información' title='Más información'&gt;"
&amp;"&lt;/a&gt;&lt;/div&gt;"
)</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24" spans="1:27" ht="14.5" customHeight="1" x14ac:dyDescent="0.35">
      <c r="A24" s="32" t="s">
        <v>1025</v>
      </c>
      <c r="B24" s="32" t="s">
        <v>6</v>
      </c>
      <c r="C24" s="32" t="s">
        <v>1897</v>
      </c>
      <c r="D24" s="33" t="s">
        <v>958</v>
      </c>
      <c r="E24" s="33" t="s">
        <v>339</v>
      </c>
      <c r="F24" s="34">
        <v>3205</v>
      </c>
      <c r="G24" s="35" t="s">
        <v>1610</v>
      </c>
      <c r="H24" s="35" t="s">
        <v>1611</v>
      </c>
      <c r="I24" s="37" t="s">
        <v>50</v>
      </c>
      <c r="J24" s="45" t="s">
        <v>2295</v>
      </c>
      <c r="K24" s="45" t="s">
        <v>1022</v>
      </c>
      <c r="L24" s="45" t="s">
        <v>1022</v>
      </c>
      <c r="M24" s="55">
        <v>1</v>
      </c>
      <c r="N24" s="46" t="str">
        <f>"&lt;wpt lat="""&amp;G24&amp;""" lon="""&amp;H24&amp;"""&gt;&lt;ele&gt;"&amp;F24&amp;"&lt;/ele&gt;&lt;name&gt;"&amp;D24&amp;"&lt;/name&gt;&lt;desc&gt;Nombre oficial: "&amp;E24&amp;"&amp;#10;Altitud: "&amp;F24&amp;" m &amp;#10;Dificultad: "&amp;I24&amp;"&amp;#10;Más información: "&amp;J24&amp;"&lt;/desc&gt;&lt;/wpt&gt;"</f>
        <v>&lt;wpt lat="42.618522" lon="0.670552"&gt;&lt;ele&gt;3205&lt;/ele&gt;&lt;name&gt;Pico Russell&lt;/name&gt;&lt;desc&gt;Nombre oficial: Tuca d'el Cap de la Vall&amp;#10;Altitud: 3205 m &amp;#10;Dificultad: F+&amp;#10;Más información: POSIBLE DISCREPANCIA, ERROR O A ESTUDIAR. IGEAR le ha puesto las mismas coordenadas y altitud que a la "Punta Brecha Russell" (oficialmente "Cap de la Vall"). Las coordenadas son las puestas aquí&lt;/desc&gt;&lt;/wpt&gt;</v>
      </c>
      <c r="O24" s="48" t="str">
        <f>HYPERLINK("https://www.openstreetmap.org/edit#map=18/"&amp;G24 &amp; "/"&amp; H24 )</f>
        <v>https://www.openstreetmap.org/edit#map=18/42.618522/0.670552</v>
      </c>
      <c r="P24" s="31" t="str">
        <f>"&lt;a href='https://www.windy.com/"&amp;G24&amp;"/"&amp;H24&amp;"/wind?"&amp;G24&amp;","&amp;H24&amp;",13' target='_blank'&gt;&lt;img src='/wp-content/uploads/icono-windy-small.png' alt='Windy' title='Viento Windy'&gt;&lt;/a&gt;"</f>
        <v>&lt;a href='https://www.windy.com/42.618522/0.670552/wind?42.618522,0.670552,13' target='_blank'&gt;&lt;img src='/wp-content/uploads/icono-windy-small.png' alt='Windy' title='Viento Windy'&gt;&lt;/a&gt;</v>
      </c>
      <c r="Q24" s="47" t="str">
        <f>HYPERLINK("https://www.windy.com/"&amp;G24&amp;"/"&amp;H24&amp;"/wind?"&amp;G24&amp;","&amp;H24&amp;",13")</f>
        <v>https://www.windy.com/42.618522/0.670552/wind?42.618522,0.670552,13</v>
      </c>
      <c r="R24" s="31" t="str">
        <f>"&lt;a href='https://www.meteoblue.com/es/tiempo/pronostico/multimodel/"&amp;G24 &amp; "N" &amp; H24 &amp; "E" &amp; "' target='_blank'&gt;" &amp;"&lt;img src='/wp-content/uploads/icono-meteoblue-small.png' alt='Meteoblue' title='Multimodel Meteoblue'&gt;" &amp; "&lt;/a&gt;"</f>
        <v>&lt;a href='https://www.meteoblue.com/es/tiempo/pronostico/multimodel/42.618522N0.670552E' target='_blank'&gt;&lt;img src='/wp-content/uploads/icono-meteoblue-small.png' alt='Meteoblue' title='Multimodel Meteoblue'&gt;&lt;/a&gt;</v>
      </c>
      <c r="S24" s="47" t="str">
        <f>HYPERLINK("https://www.meteoblue.com/es/tiempo/pronostico/multimodel/"&amp;G24 &amp; "N" &amp; H24 &amp; "E")</f>
        <v>https://www.meteoblue.com/es/tiempo/pronostico/multimodel/42.618522N0.670552E</v>
      </c>
      <c r="T24" s="31" t="str">
        <f>"&lt;a href='https://brouter.de/brouter-web/#map=13/"&amp;G24&amp;"/"&amp;H24&amp;"/OpenTopoMap&amp;pois="&amp;H24&amp;","&amp;G24&amp; "' target='_blank'&gt;" &amp;"&lt;img src='/wp-content/uploads/icono-mapa-topografico-small.png' alt='Mapa topográfico brouter.de' title='Mapa topográfico brouter.de'&gt;" &amp; "&lt;/a&gt;"</f>
        <v>&lt;a href='https://brouter.de/brouter-web/#map=13/42.618522/0.670552/OpenTopoMap&amp;pois=0.670552,42.618522' target='_blank'&gt;&lt;img src='/wp-content/uploads/icono-mapa-topografico-small.png' alt='Mapa topográfico brouter.de' title='Mapa topográfico brouter.de'&gt;&lt;/a&gt;</v>
      </c>
      <c r="U24" s="47" t="str">
        <f>HYPERLINK("https://brouter.de/brouter-web/#map=13/"&amp;G24&amp;"/"&amp;H24&amp;"/OpenTopoMap&amp;pois="&amp;H24&amp;","&amp;G24)</f>
        <v>https://brouter.de/brouter-web/#map=13/42.618522/0.670552/OpenTopoMap&amp;pois=0.670552,42.618522</v>
      </c>
      <c r="V24" s="31" t="str">
        <f>"&lt;a href='https://gpx.studio/app#13/"&amp;G24&amp;"/"&amp;H24&amp;"' target='_blank'&gt;" &amp;"&lt;img src='/wp-content/uploads/icono-mapa-topografico-gpx-studio-small.png' alt='Mapa topográfico gpx.studio' title='Mapa topográfico gpx.studio'&gt;" &amp; "&lt;/a&gt;"</f>
        <v>&lt;a href='https://gpx.studio/app#13/42.618522/0.670552' target='_blank'&gt;&lt;img src='/wp-content/uploads/icono-mapa-topografico-gpx-studio-small.png' alt='Mapa topográfico gpx.studio' title='Mapa topográfico gpx.studio'&gt;&lt;/a&gt;</v>
      </c>
      <c r="W24" s="47" t="str">
        <f>HYPERLINK("https://gpx.studio/app#13/"&amp;G24&amp;"/"&amp;H24)</f>
        <v>https://gpx.studio/app#13/42.618522/0.670552</v>
      </c>
      <c r="X24" s="47" t="str">
        <f>HYPERLINK("https://nakarte.me/#m=13/"&amp;G24&amp;"/"&amp;H24&amp;"&amp;l=Czt/Sa")</f>
        <v>https://nakarte.me/#m=13/42.618522/0.670552&amp;l=Czt/Sa</v>
      </c>
      <c r="Y24" s="31" t="str">
        <f>"&lt;a href='https://www.google.com/maps/dir/42.8664,-2.6852/" &amp; G24&amp; "," &amp; H24 &amp; "' target='_blank'&gt;" &amp;"&lt;img src='/wp-content/uploads/icono-navegacion-google-maps-small.png' alt='Navegación Google Maps' title='Navegación Google Maps'&gt;" &amp; "&lt;/a&gt;"</f>
        <v>&lt;a href='https://www.google.com/maps/dir/42.8664,-2.6852/42.618522,0.670552' target='_blank'&gt;&lt;img src='/wp-content/uploads/icono-navegacion-google-maps-small.png' alt='Navegación Google Maps' title='Navegación Google Maps'&gt;&lt;/a&gt;</v>
      </c>
      <c r="Z24" s="46" t="str">
        <f>"&lt;a style='display: block; text-align: center; padding: 0px 0; font-size: 1.4em;' href='https://tresmiles.es/mapa.html?lat="&amp;G24&amp;"&amp;lon="&amp;H24&amp;"&amp;zoom=17'&gt;&lt;img src='/wp-content/uploads/icono-mapa-topografico-small.png' alt='Mapa' title='Mapa'&gt;&lt;/a&gt;"</f>
        <v>&lt;a style='display: block; text-align: center; padding: 0px 0; font-size: 1.4em;' href='https://tresmiles.es/mapa.html?lat=42.618522&amp;lon=0.670552&amp;zoom=17'&gt;&lt;img src='/wp-content/uploads/icono-mapa-topografico-small.png' alt='Mapa' title='Mapa'&gt;&lt;/a&gt;</v>
      </c>
      <c r="AA24" s="46" t="str">
        <f>IF(J24="",
"",
"&lt;div style='display: block; text-align: center; padding: 0px 0; font-size: 1.4em;'&gt;"&amp;
"&lt;a href='#!' class='open-popup' data-info='"&amp;"ℹ "&amp;J24&amp;"'&gt;"&amp;
"&lt;img src='/wp-content/uploads/icono-informacion-small.png' alt='Más información' title='Más información'&gt;"
&amp;"&lt;/a&gt;&lt;/div&gt;"
)</f>
        <v>&lt;div style='display: block; text-align: center; padding: 0px 0; font-size: 1.4em;'&gt;&lt;a href='#!' class='open-popup' data-info='ℹ POSIBLE DISCREPANCIA, ERROR O A ESTUDIAR. IGEAR le ha puesto las mismas coordenadas y altitud que a la "Punta Brecha Russell" (oficialmente "Cap de la Vall"). Las coordenadas son las puestas aquí'&gt;&lt;img src='/wp-content/uploads/icono-informacion-small.png' alt='Más información' title='Más información'&gt;&lt;/a&gt;&lt;/div&gt;</v>
      </c>
    </row>
    <row r="25" spans="1:27" ht="14.5" customHeight="1" x14ac:dyDescent="0.35">
      <c r="A25" s="32" t="s">
        <v>1025</v>
      </c>
      <c r="B25" s="32" t="s">
        <v>6</v>
      </c>
      <c r="C25" s="32" t="s">
        <v>1897</v>
      </c>
      <c r="D25" s="33" t="s">
        <v>1496</v>
      </c>
      <c r="E25" s="33" t="s">
        <v>337</v>
      </c>
      <c r="F25" s="34">
        <v>3199</v>
      </c>
      <c r="G25" s="35" t="s">
        <v>709</v>
      </c>
      <c r="H25" s="35" t="s">
        <v>710</v>
      </c>
      <c r="I25" s="37" t="s">
        <v>50</v>
      </c>
      <c r="J25" s="45"/>
      <c r="K25" s="45" t="s">
        <v>1022</v>
      </c>
      <c r="L25" s="45" t="s">
        <v>1022</v>
      </c>
      <c r="M25" s="55">
        <v>1</v>
      </c>
      <c r="N25" s="46" t="str">
        <f>"&lt;wpt lat="""&amp;G25&amp;""" lon="""&amp;H25&amp;"""&gt;&lt;ele&gt;"&amp;F25&amp;"&lt;/ele&gt;&lt;name&gt;"&amp;D25&amp;"&lt;/name&gt;&lt;desc&gt;Nombre oficial: "&amp;E25&amp;"&amp;#10;Altitud: "&amp;F25&amp;" m &amp;#10;Dificultad: "&amp;I25&amp;"&amp;#10;Más información: "&amp;J25&amp;"&lt;/desc&gt;&lt;/wpt&gt;"</f>
        <v>&lt;wpt lat="42.621917" lon="0.667444"&gt;&lt;ele&gt;3199&lt;/ele&gt;&lt;name&gt;Punta Brecha Russell&lt;/name&gt;&lt;desc&gt;Nombre oficial: Cap de la Vall&amp;#10;Altitud: 3199 m &amp;#10;Dificultad: F+&amp;#10;Más información: &lt;/desc&gt;&lt;/wpt&gt;</v>
      </c>
      <c r="O25" s="48" t="str">
        <f>HYPERLINK("https://www.openstreetmap.org/edit#map=18/"&amp;G25 &amp; "/"&amp; H25 )</f>
        <v>https://www.openstreetmap.org/edit#map=18/42.621917/0.667444</v>
      </c>
      <c r="P25" s="31" t="str">
        <f>"&lt;a href='https://www.windy.com/"&amp;G25&amp;"/"&amp;H25&amp;"/wind?"&amp;G25&amp;","&amp;H25&amp;",13' target='_blank'&gt;&lt;img src='/wp-content/uploads/icono-windy-small.png' alt='Windy' title='Viento Windy'&gt;&lt;/a&gt;"</f>
        <v>&lt;a href='https://www.windy.com/42.621917/0.667444/wind?42.621917,0.667444,13' target='_blank'&gt;&lt;img src='/wp-content/uploads/icono-windy-small.png' alt='Windy' title='Viento Windy'&gt;&lt;/a&gt;</v>
      </c>
      <c r="Q25" s="47" t="str">
        <f>HYPERLINK("https://www.windy.com/"&amp;G25&amp;"/"&amp;H25&amp;"/wind?"&amp;G25&amp;","&amp;H25&amp;",13")</f>
        <v>https://www.windy.com/42.621917/0.667444/wind?42.621917,0.667444,13</v>
      </c>
      <c r="R25" s="31" t="str">
        <f>"&lt;a href='https://www.meteoblue.com/es/tiempo/pronostico/multimodel/"&amp;G25 &amp; "N" &amp; H25 &amp; "E" &amp; "' target='_blank'&gt;" &amp;"&lt;img src='/wp-content/uploads/icono-meteoblue-small.png' alt='Meteoblue' title='Multimodel Meteoblue'&gt;" &amp; "&lt;/a&gt;"</f>
        <v>&lt;a href='https://www.meteoblue.com/es/tiempo/pronostico/multimodel/42.621917N0.667444E' target='_blank'&gt;&lt;img src='/wp-content/uploads/icono-meteoblue-small.png' alt='Meteoblue' title='Multimodel Meteoblue'&gt;&lt;/a&gt;</v>
      </c>
      <c r="S25" s="47" t="str">
        <f>HYPERLINK("https://www.meteoblue.com/es/tiempo/pronostico/multimodel/"&amp;G25 &amp; "N" &amp; H25 &amp; "E")</f>
        <v>https://www.meteoblue.com/es/tiempo/pronostico/multimodel/42.621917N0.667444E</v>
      </c>
      <c r="T25" s="31" t="str">
        <f>"&lt;a href='https://brouter.de/brouter-web/#map=13/"&amp;G25&amp;"/"&amp;H25&amp;"/OpenTopoMap&amp;pois="&amp;H25&amp;","&amp;G25&amp; "' target='_blank'&gt;" &amp;"&lt;img src='/wp-content/uploads/icono-mapa-topografico-small.png' alt='Mapa topográfico brouter.de' title='Mapa topográfico brouter.de'&gt;" &amp; "&lt;/a&gt;"</f>
        <v>&lt;a href='https://brouter.de/brouter-web/#map=13/42.621917/0.667444/OpenTopoMap&amp;pois=0.667444,42.621917' target='_blank'&gt;&lt;img src='/wp-content/uploads/icono-mapa-topografico-small.png' alt='Mapa topográfico brouter.de' title='Mapa topográfico brouter.de'&gt;&lt;/a&gt;</v>
      </c>
      <c r="U25" s="47" t="str">
        <f>HYPERLINK("https://brouter.de/brouter-web/#map=13/"&amp;G25&amp;"/"&amp;H25&amp;"/OpenTopoMap&amp;pois="&amp;H25&amp;","&amp;G25)</f>
        <v>https://brouter.de/brouter-web/#map=13/42.621917/0.667444/OpenTopoMap&amp;pois=0.667444,42.621917</v>
      </c>
      <c r="V25" s="31" t="str">
        <f>"&lt;a href='https://gpx.studio/app#13/"&amp;G25&amp;"/"&amp;H25&amp;"' target='_blank'&gt;" &amp;"&lt;img src='/wp-content/uploads/icono-mapa-topografico-gpx-studio-small.png' alt='Mapa topográfico gpx.studio' title='Mapa topográfico gpx.studio'&gt;" &amp; "&lt;/a&gt;"</f>
        <v>&lt;a href='https://gpx.studio/app#13/42.621917/0.667444' target='_blank'&gt;&lt;img src='/wp-content/uploads/icono-mapa-topografico-gpx-studio-small.png' alt='Mapa topográfico gpx.studio' title='Mapa topográfico gpx.studio'&gt;&lt;/a&gt;</v>
      </c>
      <c r="W25" s="47" t="str">
        <f>HYPERLINK("https://gpx.studio/app#13/"&amp;G25&amp;"/"&amp;H25)</f>
        <v>https://gpx.studio/app#13/42.621917/0.667444</v>
      </c>
      <c r="X25" s="47" t="str">
        <f>HYPERLINK("https://nakarte.me/#m=13/"&amp;G25&amp;"/"&amp;H25&amp;"&amp;l=Czt/Sa")</f>
        <v>https://nakarte.me/#m=13/42.621917/0.667444&amp;l=Czt/Sa</v>
      </c>
      <c r="Y25" s="31" t="str">
        <f>"&lt;a href='https://www.google.com/maps/dir/42.8664,-2.6852/" &amp; G25&amp; "," &amp; H25 &amp; "' target='_blank'&gt;" &amp;"&lt;img src='/wp-content/uploads/icono-navegacion-google-maps-small.png' alt='Navegación Google Maps' title='Navegación Google Maps'&gt;" &amp; "&lt;/a&gt;"</f>
        <v>&lt;a href='https://www.google.com/maps/dir/42.8664,-2.6852/42.621917,0.667444' target='_blank'&gt;&lt;img src='/wp-content/uploads/icono-navegacion-google-maps-small.png' alt='Navegación Google Maps' title='Navegación Google Maps'&gt;&lt;/a&gt;</v>
      </c>
      <c r="Z25" s="46" t="str">
        <f>"&lt;a style='display: block; text-align: center; padding: 0px 0; font-size: 1.4em;' href='https://tresmiles.es/mapa.html?lat="&amp;G25&amp;"&amp;lon="&amp;H25&amp;"&amp;zoom=17'&gt;&lt;img src='/wp-content/uploads/icono-mapa-topografico-small.png' alt='Mapa' title='Mapa'&gt;&lt;/a&gt;"</f>
        <v>&lt;a style='display: block; text-align: center; padding: 0px 0; font-size: 1.4em;' href='https://tresmiles.es/mapa.html?lat=42.621917&amp;lon=0.667444&amp;zoom=17'&gt;&lt;img src='/wp-content/uploads/icono-mapa-topografico-small.png' alt='Mapa' title='Mapa'&gt;&lt;/a&gt;</v>
      </c>
      <c r="AA25" s="46" t="str">
        <f>IF(J25="",
"",
"&lt;div style='display: block; text-align: center; padding: 0px 0; font-size: 1.4em;'&gt;"&amp;
"&lt;a href='#!' class='open-popup' data-info='"&amp;"ℹ "&amp;J25&amp;"'&gt;"&amp;
"&lt;img src='/wp-content/uploads/icono-informacion-small.png' alt='Más información' title='Más información'&gt;"
&amp;"&lt;/a&gt;&lt;/div&gt;"
)</f>
        <v/>
      </c>
    </row>
    <row r="26" spans="1:27" ht="14.5" customHeight="1" x14ac:dyDescent="0.35">
      <c r="A26" s="32" t="s">
        <v>1025</v>
      </c>
      <c r="B26" s="32" t="s">
        <v>6</v>
      </c>
      <c r="C26" s="32" t="s">
        <v>1897</v>
      </c>
      <c r="D26" s="33" t="s">
        <v>960</v>
      </c>
      <c r="E26" s="33" t="s">
        <v>312</v>
      </c>
      <c r="F26" s="34">
        <v>3187</v>
      </c>
      <c r="G26" s="35" t="s">
        <v>715</v>
      </c>
      <c r="H26" s="35" t="s">
        <v>716</v>
      </c>
      <c r="I26" s="37" t="s">
        <v>51</v>
      </c>
      <c r="J26" s="45" t="s">
        <v>1201</v>
      </c>
      <c r="K26" s="45" t="s">
        <v>1022</v>
      </c>
      <c r="L26" s="45" t="s">
        <v>1022</v>
      </c>
      <c r="M26" s="55">
        <v>1</v>
      </c>
      <c r="N26" s="46" t="str">
        <f>"&lt;wpt lat="""&amp;G26&amp;""" lon="""&amp;H26&amp;"""&gt;&lt;ele&gt;"&amp;F26&amp;"&lt;/ele&gt;&lt;name&gt;"&amp;D26&amp;"&lt;/name&gt;&lt;desc&gt;Nombre oficial: "&amp;E26&amp;"&amp;#10;Altitud: "&amp;F26&amp;" m &amp;#10;Dificultad: "&amp;I26&amp;"&amp;#10;Más información: "&amp;J26&amp;"&lt;/desc&gt;&lt;/wpt&gt;"</f>
        <v>&lt;wpt lat="42.652889" lon="0.628750"&gt;&lt;ele&gt;3187&lt;/ele&gt;&lt;name&gt;Pico Mir&lt;/name&gt;&lt;desc&gt;Nombre oficial: Tuca de Mur&amp;#10;Altitud: 3187 m &amp;#10;Dificultad: PD-&amp;#10;Más información: Otro nombre es "Tercer Pico Occidental de la Maladeta", según refiere la Guía Alejos&lt;/desc&gt;&lt;/wpt&gt;</v>
      </c>
      <c r="O26" s="48" t="str">
        <f>HYPERLINK("https://www.openstreetmap.org/edit#map=18/"&amp;G26 &amp; "/"&amp; H26 )</f>
        <v>https://www.openstreetmap.org/edit#map=18/42.652889/0.628750</v>
      </c>
      <c r="P26" s="31" t="str">
        <f>"&lt;a href='https://www.windy.com/"&amp;G26&amp;"/"&amp;H26&amp;"/wind?"&amp;G26&amp;","&amp;H26&amp;",13' target='_blank'&gt;&lt;img src='/wp-content/uploads/icono-windy-small.png' alt='Windy' title='Viento Windy'&gt;&lt;/a&gt;"</f>
        <v>&lt;a href='https://www.windy.com/42.652889/0.628750/wind?42.652889,0.628750,13' target='_blank'&gt;&lt;img src='/wp-content/uploads/icono-windy-small.png' alt='Windy' title='Viento Windy'&gt;&lt;/a&gt;</v>
      </c>
      <c r="Q26" s="47" t="str">
        <f>HYPERLINK("https://www.windy.com/"&amp;G26&amp;"/"&amp;H26&amp;"/wind?"&amp;G26&amp;","&amp;H26&amp;",13")</f>
        <v>https://www.windy.com/42.652889/0.628750/wind?42.652889,0.628750,13</v>
      </c>
      <c r="R26" s="31" t="str">
        <f>"&lt;a href='https://www.meteoblue.com/es/tiempo/pronostico/multimodel/"&amp;G26 &amp; "N" &amp; H26 &amp; "E" &amp; "' target='_blank'&gt;" &amp;"&lt;img src='/wp-content/uploads/icono-meteoblue-small.png' alt='Meteoblue' title='Multimodel Meteoblue'&gt;" &amp; "&lt;/a&gt;"</f>
        <v>&lt;a href='https://www.meteoblue.com/es/tiempo/pronostico/multimodel/42.652889N0.628750E' target='_blank'&gt;&lt;img src='/wp-content/uploads/icono-meteoblue-small.png' alt='Meteoblue' title='Multimodel Meteoblue'&gt;&lt;/a&gt;</v>
      </c>
      <c r="S26" s="47" t="str">
        <f>HYPERLINK("https://www.meteoblue.com/es/tiempo/pronostico/multimodel/"&amp;G26 &amp; "N" &amp; H26 &amp; "E")</f>
        <v>https://www.meteoblue.com/es/tiempo/pronostico/multimodel/42.652889N0.628750E</v>
      </c>
      <c r="T26" s="31" t="str">
        <f>"&lt;a href='https://brouter.de/brouter-web/#map=13/"&amp;G26&amp;"/"&amp;H26&amp;"/OpenTopoMap&amp;pois="&amp;H26&amp;","&amp;G26&amp; "' target='_blank'&gt;" &amp;"&lt;img src='/wp-content/uploads/icono-mapa-topografico-small.png' alt='Mapa topográfico brouter.de' title='Mapa topográfico brouter.de'&gt;" &amp; "&lt;/a&gt;"</f>
        <v>&lt;a href='https://brouter.de/brouter-web/#map=13/42.652889/0.628750/OpenTopoMap&amp;pois=0.628750,42.652889' target='_blank'&gt;&lt;img src='/wp-content/uploads/icono-mapa-topografico-small.png' alt='Mapa topográfico brouter.de' title='Mapa topográfico brouter.de'&gt;&lt;/a&gt;</v>
      </c>
      <c r="U26" s="47" t="str">
        <f>HYPERLINK("https://brouter.de/brouter-web/#map=13/"&amp;G26&amp;"/"&amp;H26&amp;"/OpenTopoMap&amp;pois="&amp;H26&amp;","&amp;G26)</f>
        <v>https://brouter.de/brouter-web/#map=13/42.652889/0.628750/OpenTopoMap&amp;pois=0.628750,42.652889</v>
      </c>
      <c r="V26" s="31" t="str">
        <f>"&lt;a href='https://gpx.studio/app#13/"&amp;G26&amp;"/"&amp;H26&amp;"' target='_blank'&gt;" &amp;"&lt;img src='/wp-content/uploads/icono-mapa-topografico-gpx-studio-small.png' alt='Mapa topográfico gpx.studio' title='Mapa topográfico gpx.studio'&gt;" &amp; "&lt;/a&gt;"</f>
        <v>&lt;a href='https://gpx.studio/app#13/42.652889/0.628750' target='_blank'&gt;&lt;img src='/wp-content/uploads/icono-mapa-topografico-gpx-studio-small.png' alt='Mapa topográfico gpx.studio' title='Mapa topográfico gpx.studio'&gt;&lt;/a&gt;</v>
      </c>
      <c r="W26" s="47" t="str">
        <f>HYPERLINK("https://gpx.studio/app#13/"&amp;G26&amp;"/"&amp;H26)</f>
        <v>https://gpx.studio/app#13/42.652889/0.628750</v>
      </c>
      <c r="X26" s="47" t="str">
        <f>HYPERLINK("https://nakarte.me/#m=13/"&amp;G26&amp;"/"&amp;H26&amp;"&amp;l=Czt/Sa")</f>
        <v>https://nakarte.me/#m=13/42.652889/0.628750&amp;l=Czt/Sa</v>
      </c>
      <c r="Y26" s="31" t="str">
        <f>"&lt;a href='https://www.google.com/maps/dir/42.8664,-2.6852/" &amp; G26&amp; "," &amp; H26 &amp; "' target='_blank'&gt;" &amp;"&lt;img src='/wp-content/uploads/icono-navegacion-google-maps-small.png' alt='Navegación Google Maps' title='Navegación Google Maps'&gt;" &amp; "&lt;/a&gt;"</f>
        <v>&lt;a href='https://www.google.com/maps/dir/42.8664,-2.6852/42.652889,0.628750' target='_blank'&gt;&lt;img src='/wp-content/uploads/icono-navegacion-google-maps-small.png' alt='Navegación Google Maps' title='Navegación Google Maps'&gt;&lt;/a&gt;</v>
      </c>
      <c r="Z26" s="46" t="str">
        <f>"&lt;a style='display: block; text-align: center; padding: 0px 0; font-size: 1.4em;' href='https://tresmiles.es/mapa.html?lat="&amp;G26&amp;"&amp;lon="&amp;H26&amp;"&amp;zoom=17'&gt;&lt;img src='/wp-content/uploads/icono-mapa-topografico-small.png' alt='Mapa' title='Mapa'&gt;&lt;/a&gt;"</f>
        <v>&lt;a style='display: block; text-align: center; padding: 0px 0; font-size: 1.4em;' href='https://tresmiles.es/mapa.html?lat=42.652889&amp;lon=0.628750&amp;zoom=17'&gt;&lt;img src='/wp-content/uploads/icono-mapa-topografico-small.png' alt='Mapa' title='Mapa'&gt;&lt;/a&gt;</v>
      </c>
      <c r="AA26" s="46" t="str">
        <f>IF(J26="",
"",
"&lt;div style='display: block; text-align: center; padding: 0px 0; font-size: 1.4em;'&gt;"&amp;
"&lt;a href='#!' class='open-popup' data-info='"&amp;"ℹ "&amp;J26&amp;"'&gt;"&amp;
"&lt;img src='/wp-content/uploads/icono-informacion-small.png' alt='Más información' title='Más información'&gt;"
&amp;"&lt;/a&gt;&lt;/div&gt;"
)</f>
        <v>&lt;div style='display: block; text-align: center; padding: 0px 0; font-size: 1.4em;'&gt;&lt;a href='#!' class='open-popup' data-info='ℹ Otro nombre es "Tercer Pico Occidental de la Maladeta", según refiere la Guía Alejos'&gt;&lt;img src='/wp-content/uploads/icono-informacion-small.png' alt='Más información' title='Más información'&gt;&lt;/a&gt;&lt;/div&gt;</v>
      </c>
    </row>
    <row r="27" spans="1:27" ht="14.5" customHeight="1" x14ac:dyDescent="0.35">
      <c r="A27" s="32" t="s">
        <v>1025</v>
      </c>
      <c r="B27" s="32" t="s">
        <v>6</v>
      </c>
      <c r="C27" s="32" t="s">
        <v>1897</v>
      </c>
      <c r="D27" s="33" t="s">
        <v>1497</v>
      </c>
      <c r="E27" s="32" t="s">
        <v>4</v>
      </c>
      <c r="F27" s="36">
        <v>3170</v>
      </c>
      <c r="G27" s="37" t="s">
        <v>1210</v>
      </c>
      <c r="H27" s="37" t="s">
        <v>1209</v>
      </c>
      <c r="I27" s="37" t="s">
        <v>51</v>
      </c>
      <c r="J27" s="45" t="s">
        <v>2290</v>
      </c>
      <c r="K27" s="45" t="s">
        <v>1022</v>
      </c>
      <c r="L27" s="45" t="s">
        <v>1021</v>
      </c>
      <c r="M27" s="55">
        <v>1</v>
      </c>
      <c r="N27" s="46" t="str">
        <f>"&lt;wpt lat="""&amp;G27&amp;""" lon="""&amp;H27&amp;"""&gt;&lt;ele&gt;"&amp;F27&amp;"&lt;/ele&gt;&lt;name&gt;"&amp;D27&amp;"&lt;/name&gt;&lt;desc&gt;Nombre oficial: "&amp;E27&amp;"&amp;#10;Altitud: "&amp;F27&amp;" m &amp;#10;Dificultad: "&amp;I27&amp;"&amp;#10;Más información: "&amp;J27&amp;"&lt;/desc&gt;&lt;/wpt&gt;"</f>
        <v>&lt;wpt lat="42.653902" lon="0.628458"&gt;&lt;ele&gt;3170&lt;/ele&gt;&lt;name&gt;Punta Delmás&lt;/name&gt;&lt;desc&gt;Nombre oficial: &amp;#10;Altitud: 3170 m &amp;#10;Dificultad: PD-&amp;#10;Más información: POSIBLE DISCREPANCIA, ERROR O A ESTUDIAR. Guía Alejos/INGEAR&lt;/desc&gt;&lt;/wpt&gt;</v>
      </c>
      <c r="O27" s="48" t="str">
        <f>HYPERLINK("https://www.openstreetmap.org/edit#map=18/"&amp;G27 &amp; "/"&amp; H27 )</f>
        <v>https://www.openstreetmap.org/edit#map=18/42.653902/0.628458</v>
      </c>
      <c r="P27" s="31" t="str">
        <f>"&lt;a href='https://www.windy.com/"&amp;G27&amp;"/"&amp;H27&amp;"/wind?"&amp;G27&amp;","&amp;H27&amp;",13' target='_blank'&gt;&lt;img src='/wp-content/uploads/icono-windy-small.png' alt='Windy' title='Viento Windy'&gt;&lt;/a&gt;"</f>
        <v>&lt;a href='https://www.windy.com/42.653902/0.628458/wind?42.653902,0.628458,13' target='_blank'&gt;&lt;img src='/wp-content/uploads/icono-windy-small.png' alt='Windy' title='Viento Windy'&gt;&lt;/a&gt;</v>
      </c>
      <c r="Q27" s="47" t="str">
        <f>HYPERLINK("https://www.windy.com/"&amp;G27&amp;"/"&amp;H27&amp;"/wind?"&amp;G27&amp;","&amp;H27&amp;",13")</f>
        <v>https://www.windy.com/42.653902/0.628458/wind?42.653902,0.628458,13</v>
      </c>
      <c r="R27" s="31" t="str">
        <f>"&lt;a href='https://www.meteoblue.com/es/tiempo/pronostico/multimodel/"&amp;G27 &amp; "N" &amp; H27 &amp; "E" &amp; "' target='_blank'&gt;" &amp;"&lt;img src='/wp-content/uploads/icono-meteoblue-small.png' alt='Meteoblue' title='Multimodel Meteoblue'&gt;" &amp; "&lt;/a&gt;"</f>
        <v>&lt;a href='https://www.meteoblue.com/es/tiempo/pronostico/multimodel/42.653902N0.628458E' target='_blank'&gt;&lt;img src='/wp-content/uploads/icono-meteoblue-small.png' alt='Meteoblue' title='Multimodel Meteoblue'&gt;&lt;/a&gt;</v>
      </c>
      <c r="S27" s="47" t="str">
        <f>HYPERLINK("https://www.meteoblue.com/es/tiempo/pronostico/multimodel/"&amp;G27 &amp; "N" &amp; H27 &amp; "E")</f>
        <v>https://www.meteoblue.com/es/tiempo/pronostico/multimodel/42.653902N0.628458E</v>
      </c>
      <c r="T27" s="31" t="str">
        <f>"&lt;a href='https://brouter.de/brouter-web/#map=13/"&amp;G27&amp;"/"&amp;H27&amp;"/OpenTopoMap&amp;pois="&amp;H27&amp;","&amp;G27&amp; "' target='_blank'&gt;" &amp;"&lt;img src='/wp-content/uploads/icono-mapa-topografico-small.png' alt='Mapa topográfico brouter.de' title='Mapa topográfico brouter.de'&gt;" &amp; "&lt;/a&gt;"</f>
        <v>&lt;a href='https://brouter.de/brouter-web/#map=13/42.653902/0.628458/OpenTopoMap&amp;pois=0.628458,42.653902' target='_blank'&gt;&lt;img src='/wp-content/uploads/icono-mapa-topografico-small.png' alt='Mapa topográfico brouter.de' title='Mapa topográfico brouter.de'&gt;&lt;/a&gt;</v>
      </c>
      <c r="U27" s="47" t="str">
        <f>HYPERLINK("https://brouter.de/brouter-web/#map=13/"&amp;G27&amp;"/"&amp;H27&amp;"/OpenTopoMap&amp;pois="&amp;H27&amp;","&amp;G27)</f>
        <v>https://brouter.de/brouter-web/#map=13/42.653902/0.628458/OpenTopoMap&amp;pois=0.628458,42.653902</v>
      </c>
      <c r="V27" s="31" t="str">
        <f>"&lt;a href='https://gpx.studio/app#13/"&amp;G27&amp;"/"&amp;H27&amp;"' target='_blank'&gt;" &amp;"&lt;img src='/wp-content/uploads/icono-mapa-topografico-gpx-studio-small.png' alt='Mapa topográfico gpx.studio' title='Mapa topográfico gpx.studio'&gt;" &amp; "&lt;/a&gt;"</f>
        <v>&lt;a href='https://gpx.studio/app#13/42.653902/0.628458' target='_blank'&gt;&lt;img src='/wp-content/uploads/icono-mapa-topografico-gpx-studio-small.png' alt='Mapa topográfico gpx.studio' title='Mapa topográfico gpx.studio'&gt;&lt;/a&gt;</v>
      </c>
      <c r="W27" s="47" t="str">
        <f>HYPERLINK("https://gpx.studio/app#13/"&amp;G27&amp;"/"&amp;H27)</f>
        <v>https://gpx.studio/app#13/42.653902/0.628458</v>
      </c>
      <c r="X27" s="47" t="str">
        <f>HYPERLINK("https://nakarte.me/#m=13/"&amp;G27&amp;"/"&amp;H27&amp;"&amp;l=Czt/Sa")</f>
        <v>https://nakarte.me/#m=13/42.653902/0.628458&amp;l=Czt/Sa</v>
      </c>
      <c r="Y27" s="31" t="str">
        <f>"&lt;a href='https://www.google.com/maps/dir/42.8664,-2.6852/" &amp; G27&amp; "," &amp; H27 &amp; "' target='_blank'&gt;" &amp;"&lt;img src='/wp-content/uploads/icono-navegacion-google-maps-small.png' alt='Navegación Google Maps' title='Navegación Google Maps'&gt;" &amp; "&lt;/a&gt;"</f>
        <v>&lt;a href='https://www.google.com/maps/dir/42.8664,-2.6852/42.653902,0.628458' target='_blank'&gt;&lt;img src='/wp-content/uploads/icono-navegacion-google-maps-small.png' alt='Navegación Google Maps' title='Navegación Google Maps'&gt;&lt;/a&gt;</v>
      </c>
      <c r="Z27" s="46" t="str">
        <f>"&lt;a style='display: block; text-align: center; padding: 0px 0; font-size: 1.4em;' href='https://tresmiles.es/mapa.html?lat="&amp;G27&amp;"&amp;lon="&amp;H27&amp;"&amp;zoom=17'&gt;&lt;img src='/wp-content/uploads/icono-mapa-topografico-small.png' alt='Mapa' title='Mapa'&gt;&lt;/a&gt;"</f>
        <v>&lt;a style='display: block; text-align: center; padding: 0px 0; font-size: 1.4em;' href='https://tresmiles.es/mapa.html?lat=42.653902&amp;lon=0.628458&amp;zoom=17'&gt;&lt;img src='/wp-content/uploads/icono-mapa-topografico-small.png' alt='Mapa' title='Mapa'&gt;&lt;/a&gt;</v>
      </c>
      <c r="AA27" s="46" t="str">
        <f>IF(J27="",
"",
"&lt;div style='display: block; text-align: center; padding: 0px 0; font-size: 1.4em;'&gt;"&amp;
"&lt;a href='#!' class='open-popup' data-info='"&amp;"ℹ "&amp;J27&amp;"'&gt;"&amp;
"&lt;img src='/wp-content/uploads/icono-informacion-small.png' alt='Más información' title='Más información'&gt;"
&amp;"&lt;/a&gt;&lt;/div&gt;"
)</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28" spans="1:27" ht="14.5" customHeight="1" x14ac:dyDescent="0.35">
      <c r="A28" s="32" t="s">
        <v>1025</v>
      </c>
      <c r="B28" s="32" t="s">
        <v>6</v>
      </c>
      <c r="C28" s="32" t="s">
        <v>1897</v>
      </c>
      <c r="D28" s="33" t="s">
        <v>1204</v>
      </c>
      <c r="E28" s="33" t="s">
        <v>316</v>
      </c>
      <c r="F28" s="34">
        <v>3153</v>
      </c>
      <c r="G28" s="35" t="s">
        <v>731</v>
      </c>
      <c r="H28" s="35" t="s">
        <v>732</v>
      </c>
      <c r="I28" s="37" t="s">
        <v>49</v>
      </c>
      <c r="J28" s="45"/>
      <c r="K28" s="45" t="s">
        <v>1022</v>
      </c>
      <c r="L28" s="45" t="s">
        <v>1022</v>
      </c>
      <c r="M28" s="55">
        <v>1</v>
      </c>
      <c r="N28" s="46" t="str">
        <f>"&lt;wpt lat="""&amp;G28&amp;""" lon="""&amp;H28&amp;"""&gt;&lt;ele&gt;"&amp;F28&amp;"&lt;/ele&gt;&lt;name&gt;"&amp;D28&amp;"&lt;/name&gt;&lt;desc&gt;Nombre oficial: "&amp;E28&amp;"&amp;#10;Altitud: "&amp;F28&amp;" m &amp;#10;Dificultad: "&amp;I28&amp;"&amp;#10;Más información: "&amp;J28&amp;"&lt;/desc&gt;&lt;/wpt&gt;"</f>
        <v>&lt;wpt lat="42.648028" lon="0.627472"&gt;&lt;ele&gt;3153&lt;/ele&gt;&lt;name&gt;Pico Le Bondidier&lt;/name&gt;&lt;desc&gt;Nombre oficial: Tuca d'el Morro de Cregüeña S&amp;#10;Altitud: 3153 m &amp;#10;Dificultad: PD&amp;#10;Más información: &lt;/desc&gt;&lt;/wpt&gt;</v>
      </c>
      <c r="O28" s="48" t="str">
        <f>HYPERLINK("https://www.openstreetmap.org/edit#map=18/"&amp;G28 &amp; "/"&amp; H28 )</f>
        <v>https://www.openstreetmap.org/edit#map=18/42.648028/0.627472</v>
      </c>
      <c r="P28" s="31" t="str">
        <f>"&lt;a href='https://www.windy.com/"&amp;G28&amp;"/"&amp;H28&amp;"/wind?"&amp;G28&amp;","&amp;H28&amp;",13' target='_blank'&gt;&lt;img src='/wp-content/uploads/icono-windy-small.png' alt='Windy' title='Viento Windy'&gt;&lt;/a&gt;"</f>
        <v>&lt;a href='https://www.windy.com/42.648028/0.627472/wind?42.648028,0.627472,13' target='_blank'&gt;&lt;img src='/wp-content/uploads/icono-windy-small.png' alt='Windy' title='Viento Windy'&gt;&lt;/a&gt;</v>
      </c>
      <c r="Q28" s="47" t="str">
        <f>HYPERLINK("https://www.windy.com/"&amp;G28&amp;"/"&amp;H28&amp;"/wind?"&amp;G28&amp;","&amp;H28&amp;",13")</f>
        <v>https://www.windy.com/42.648028/0.627472/wind?42.648028,0.627472,13</v>
      </c>
      <c r="R28" s="31" t="str">
        <f>"&lt;a href='https://www.meteoblue.com/es/tiempo/pronostico/multimodel/"&amp;G28 &amp; "N" &amp; H28 &amp; "E" &amp; "' target='_blank'&gt;" &amp;"&lt;img src='/wp-content/uploads/icono-meteoblue-small.png' alt='Meteoblue' title='Multimodel Meteoblue'&gt;" &amp; "&lt;/a&gt;"</f>
        <v>&lt;a href='https://www.meteoblue.com/es/tiempo/pronostico/multimodel/42.648028N0.627472E' target='_blank'&gt;&lt;img src='/wp-content/uploads/icono-meteoblue-small.png' alt='Meteoblue' title='Multimodel Meteoblue'&gt;&lt;/a&gt;</v>
      </c>
      <c r="S28" s="47" t="str">
        <f>HYPERLINK("https://www.meteoblue.com/es/tiempo/pronostico/multimodel/"&amp;G28 &amp; "N" &amp; H28 &amp; "E")</f>
        <v>https://www.meteoblue.com/es/tiempo/pronostico/multimodel/42.648028N0.627472E</v>
      </c>
      <c r="T28" s="31" t="str">
        <f>"&lt;a href='https://brouter.de/brouter-web/#map=13/"&amp;G28&amp;"/"&amp;H28&amp;"/OpenTopoMap&amp;pois="&amp;H28&amp;","&amp;G28&amp; "' target='_blank'&gt;" &amp;"&lt;img src='/wp-content/uploads/icono-mapa-topografico-small.png' alt='Mapa topográfico brouter.de' title='Mapa topográfico brouter.de'&gt;" &amp; "&lt;/a&gt;"</f>
        <v>&lt;a href='https://brouter.de/brouter-web/#map=13/42.648028/0.627472/OpenTopoMap&amp;pois=0.627472,42.648028' target='_blank'&gt;&lt;img src='/wp-content/uploads/icono-mapa-topografico-small.png' alt='Mapa topográfico brouter.de' title='Mapa topográfico brouter.de'&gt;&lt;/a&gt;</v>
      </c>
      <c r="U28" s="47" t="str">
        <f>HYPERLINK("https://brouter.de/brouter-web/#map=13/"&amp;G28&amp;"/"&amp;H28&amp;"/OpenTopoMap&amp;pois="&amp;H28&amp;","&amp;G28)</f>
        <v>https://brouter.de/brouter-web/#map=13/42.648028/0.627472/OpenTopoMap&amp;pois=0.627472,42.648028</v>
      </c>
      <c r="V28" s="31" t="str">
        <f>"&lt;a href='https://gpx.studio/app#13/"&amp;G28&amp;"/"&amp;H28&amp;"' target='_blank'&gt;" &amp;"&lt;img src='/wp-content/uploads/icono-mapa-topografico-gpx-studio-small.png' alt='Mapa topográfico gpx.studio' title='Mapa topográfico gpx.studio'&gt;" &amp; "&lt;/a&gt;"</f>
        <v>&lt;a href='https://gpx.studio/app#13/42.648028/0.627472' target='_blank'&gt;&lt;img src='/wp-content/uploads/icono-mapa-topografico-gpx-studio-small.png' alt='Mapa topográfico gpx.studio' title='Mapa topográfico gpx.studio'&gt;&lt;/a&gt;</v>
      </c>
      <c r="W28" s="47" t="str">
        <f>HYPERLINK("https://gpx.studio/app#13/"&amp;G28&amp;"/"&amp;H28)</f>
        <v>https://gpx.studio/app#13/42.648028/0.627472</v>
      </c>
      <c r="X28" s="47" t="str">
        <f>HYPERLINK("https://nakarte.me/#m=13/"&amp;G28&amp;"/"&amp;H28&amp;"&amp;l=Czt/Sa")</f>
        <v>https://nakarte.me/#m=13/42.648028/0.627472&amp;l=Czt/Sa</v>
      </c>
      <c r="Y28" s="31" t="str">
        <f>"&lt;a href='https://www.google.com/maps/dir/42.8664,-2.6852/" &amp; G28&amp; "," &amp; H28 &amp; "' target='_blank'&gt;" &amp;"&lt;img src='/wp-content/uploads/icono-navegacion-google-maps-small.png' alt='Navegación Google Maps' title='Navegación Google Maps'&gt;" &amp; "&lt;/a&gt;"</f>
        <v>&lt;a href='https://www.google.com/maps/dir/42.8664,-2.6852/42.648028,0.627472' target='_blank'&gt;&lt;img src='/wp-content/uploads/icono-navegacion-google-maps-small.png' alt='Navegación Google Maps' title='Navegación Google Maps'&gt;&lt;/a&gt;</v>
      </c>
      <c r="Z28" s="46" t="str">
        <f>"&lt;a style='display: block; text-align: center; padding: 0px 0; font-size: 1.4em;' href='https://tresmiles.es/mapa.html?lat="&amp;G28&amp;"&amp;lon="&amp;H28&amp;"&amp;zoom=17'&gt;&lt;img src='/wp-content/uploads/icono-mapa-topografico-small.png' alt='Mapa' title='Mapa'&gt;&lt;/a&gt;"</f>
        <v>&lt;a style='display: block; text-align: center; padding: 0px 0; font-size: 1.4em;' href='https://tresmiles.es/mapa.html?lat=42.648028&amp;lon=0.627472&amp;zoom=17'&gt;&lt;img src='/wp-content/uploads/icono-mapa-topografico-small.png' alt='Mapa' title='Mapa'&gt;&lt;/a&gt;</v>
      </c>
      <c r="AA28" s="46" t="str">
        <f>IF(J28="",
"",
"&lt;div style='display: block; text-align: center; padding: 0px 0; font-size: 1.4em;'&gt;"&amp;
"&lt;a href='#!' class='open-popup' data-info='"&amp;"ℹ "&amp;J28&amp;"'&gt;"&amp;
"&lt;img src='/wp-content/uploads/icono-informacion-small.png' alt='Más información' title='Más información'&gt;"
&amp;"&lt;/a&gt;&lt;/div&gt;"
)</f>
        <v/>
      </c>
    </row>
    <row r="29" spans="1:27" ht="14.5" customHeight="1" x14ac:dyDescent="0.35">
      <c r="A29" s="32" t="s">
        <v>1025</v>
      </c>
      <c r="B29" s="32" t="s">
        <v>6</v>
      </c>
      <c r="C29" s="32" t="s">
        <v>1897</v>
      </c>
      <c r="D29" s="33" t="s">
        <v>1203</v>
      </c>
      <c r="E29" s="33" t="s">
        <v>315</v>
      </c>
      <c r="F29" s="34">
        <v>3152</v>
      </c>
      <c r="G29" s="35" t="s">
        <v>733</v>
      </c>
      <c r="H29" s="35" t="s">
        <v>734</v>
      </c>
      <c r="I29" s="37" t="s">
        <v>49</v>
      </c>
      <c r="J29" s="45" t="s">
        <v>1592</v>
      </c>
      <c r="K29" s="45" t="s">
        <v>1022</v>
      </c>
      <c r="L29" s="45" t="s">
        <v>1022</v>
      </c>
      <c r="M29" s="55">
        <v>1</v>
      </c>
      <c r="N29" s="46" t="str">
        <f>"&lt;wpt lat="""&amp;G29&amp;""" lon="""&amp;H29&amp;"""&gt;&lt;ele&gt;"&amp;F29&amp;"&lt;/ele&gt;&lt;name&gt;"&amp;D29&amp;"&lt;/name&gt;&lt;desc&gt;Nombre oficial: "&amp;E29&amp;"&amp;#10;Altitud: "&amp;F29&amp;" m &amp;#10;Dificultad: "&amp;I29&amp;"&amp;#10;Más información: "&amp;J29&amp;"&lt;/desc&gt;&lt;/wpt&gt;"</f>
        <v>&lt;wpt lat="42.648750" lon="0.627833"&gt;&lt;ele&gt;3152&lt;/ele&gt;&lt;name&gt;Pico Norte Le Bondidier&lt;/name&gt;&lt;desc&gt;Nombre oficial: Tuca d'el Morro de Cregüeña N&amp;#10;Altitud: 3152 m &amp;#10;Dificultad: PD&amp;#10;Más información: Otro nombre es "Antecima N. del Pico Le Bondidier"&lt;/desc&gt;&lt;/wpt&gt;</v>
      </c>
      <c r="O29" s="48" t="str">
        <f>HYPERLINK("https://www.openstreetmap.org/edit#map=18/"&amp;G29 &amp; "/"&amp; H29 )</f>
        <v>https://www.openstreetmap.org/edit#map=18/42.648750/0.627833</v>
      </c>
      <c r="P29" s="31" t="str">
        <f>"&lt;a href='https://www.windy.com/"&amp;G29&amp;"/"&amp;H29&amp;"/wind?"&amp;G29&amp;","&amp;H29&amp;",13' target='_blank'&gt;&lt;img src='/wp-content/uploads/icono-windy-small.png' alt='Windy' title='Viento Windy'&gt;&lt;/a&gt;"</f>
        <v>&lt;a href='https://www.windy.com/42.648750/0.627833/wind?42.648750,0.627833,13' target='_blank'&gt;&lt;img src='/wp-content/uploads/icono-windy-small.png' alt='Windy' title='Viento Windy'&gt;&lt;/a&gt;</v>
      </c>
      <c r="Q29" s="47" t="str">
        <f>HYPERLINK("https://www.windy.com/"&amp;G29&amp;"/"&amp;H29&amp;"/wind?"&amp;G29&amp;","&amp;H29&amp;",13")</f>
        <v>https://www.windy.com/42.648750/0.627833/wind?42.648750,0.627833,13</v>
      </c>
      <c r="R29" s="31" t="str">
        <f>"&lt;a href='https://www.meteoblue.com/es/tiempo/pronostico/multimodel/"&amp;G29 &amp; "N" &amp; H29 &amp; "E" &amp; "' target='_blank'&gt;" &amp;"&lt;img src='/wp-content/uploads/icono-meteoblue-small.png' alt='Meteoblue' title='Multimodel Meteoblue'&gt;" &amp; "&lt;/a&gt;"</f>
        <v>&lt;a href='https://www.meteoblue.com/es/tiempo/pronostico/multimodel/42.648750N0.627833E' target='_blank'&gt;&lt;img src='/wp-content/uploads/icono-meteoblue-small.png' alt='Meteoblue' title='Multimodel Meteoblue'&gt;&lt;/a&gt;</v>
      </c>
      <c r="S29" s="47" t="str">
        <f>HYPERLINK("https://www.meteoblue.com/es/tiempo/pronostico/multimodel/"&amp;G29 &amp; "N" &amp; H29 &amp; "E")</f>
        <v>https://www.meteoblue.com/es/tiempo/pronostico/multimodel/42.648750N0.627833E</v>
      </c>
      <c r="T29" s="31" t="str">
        <f>"&lt;a href='https://brouter.de/brouter-web/#map=13/"&amp;G29&amp;"/"&amp;H29&amp;"/OpenTopoMap&amp;pois="&amp;H29&amp;","&amp;G29&amp; "' target='_blank'&gt;" &amp;"&lt;img src='/wp-content/uploads/icono-mapa-topografico-small.png' alt='Mapa topográfico brouter.de' title='Mapa topográfico brouter.de'&gt;" &amp; "&lt;/a&gt;"</f>
        <v>&lt;a href='https://brouter.de/brouter-web/#map=13/42.648750/0.627833/OpenTopoMap&amp;pois=0.627833,42.648750' target='_blank'&gt;&lt;img src='/wp-content/uploads/icono-mapa-topografico-small.png' alt='Mapa topográfico brouter.de' title='Mapa topográfico brouter.de'&gt;&lt;/a&gt;</v>
      </c>
      <c r="U29" s="47" t="str">
        <f>HYPERLINK("https://brouter.de/brouter-web/#map=13/"&amp;G29&amp;"/"&amp;H29&amp;"/OpenTopoMap&amp;pois="&amp;H29&amp;","&amp;G29)</f>
        <v>https://brouter.de/brouter-web/#map=13/42.648750/0.627833/OpenTopoMap&amp;pois=0.627833,42.648750</v>
      </c>
      <c r="V29" s="31" t="str">
        <f>"&lt;a href='https://gpx.studio/app#13/"&amp;G29&amp;"/"&amp;H29&amp;"' target='_blank'&gt;" &amp;"&lt;img src='/wp-content/uploads/icono-mapa-topografico-gpx-studio-small.png' alt='Mapa topográfico gpx.studio' title='Mapa topográfico gpx.studio'&gt;" &amp; "&lt;/a&gt;"</f>
        <v>&lt;a href='https://gpx.studio/app#13/42.648750/0.627833' target='_blank'&gt;&lt;img src='/wp-content/uploads/icono-mapa-topografico-gpx-studio-small.png' alt='Mapa topográfico gpx.studio' title='Mapa topográfico gpx.studio'&gt;&lt;/a&gt;</v>
      </c>
      <c r="W29" s="47" t="str">
        <f>HYPERLINK("https://gpx.studio/app#13/"&amp;G29&amp;"/"&amp;H29)</f>
        <v>https://gpx.studio/app#13/42.648750/0.627833</v>
      </c>
      <c r="X29" s="47" t="str">
        <f>HYPERLINK("https://nakarte.me/#m=13/"&amp;G29&amp;"/"&amp;H29&amp;"&amp;l=Czt/Sa")</f>
        <v>https://nakarte.me/#m=13/42.648750/0.627833&amp;l=Czt/Sa</v>
      </c>
      <c r="Y29" s="31" t="str">
        <f>"&lt;a href='https://www.google.com/maps/dir/42.8664,-2.6852/" &amp; G29&amp; "," &amp; H29 &amp; "' target='_blank'&gt;" &amp;"&lt;img src='/wp-content/uploads/icono-navegacion-google-maps-small.png' alt='Navegación Google Maps' title='Navegación Google Maps'&gt;" &amp; "&lt;/a&gt;"</f>
        <v>&lt;a href='https://www.google.com/maps/dir/42.8664,-2.6852/42.648750,0.627833' target='_blank'&gt;&lt;img src='/wp-content/uploads/icono-navegacion-google-maps-small.png' alt='Navegación Google Maps' title='Navegación Google Maps'&gt;&lt;/a&gt;</v>
      </c>
      <c r="Z29" s="46" t="str">
        <f>"&lt;a style='display: block; text-align: center; padding: 0px 0; font-size: 1.4em;' href='https://tresmiles.es/mapa.html?lat="&amp;G29&amp;"&amp;lon="&amp;H29&amp;"&amp;zoom=17'&gt;&lt;img src='/wp-content/uploads/icono-mapa-topografico-small.png' alt='Mapa' title='Mapa'&gt;&lt;/a&gt;"</f>
        <v>&lt;a style='display: block; text-align: center; padding: 0px 0; font-size: 1.4em;' href='https://tresmiles.es/mapa.html?lat=42.648750&amp;lon=0.627833&amp;zoom=17'&gt;&lt;img src='/wp-content/uploads/icono-mapa-topografico-small.png' alt='Mapa' title='Mapa'&gt;&lt;/a&gt;</v>
      </c>
      <c r="AA29" s="46" t="str">
        <f>IF(J29="",
"",
"&lt;div style='display: block; text-align: center; padding: 0px 0; font-size: 1.4em;'&gt;"&amp;
"&lt;a href='#!' class='open-popup' data-info='"&amp;"ℹ "&amp;J29&amp;"'&gt;"&amp;
"&lt;img src='/wp-content/uploads/icono-informacion-small.png' alt='Más información' title='Más información'&gt;"
&amp;"&lt;/a&gt;&lt;/div&gt;"
)</f>
        <v>&lt;div style='display: block; text-align: center; padding: 0px 0; font-size: 1.4em;'&gt;&lt;a href='#!' class='open-popup' data-info='ℹ Otro nombre es "Antecima N. del Pico Le Bondidier"'&gt;&lt;img src='/wp-content/uploads/icono-informacion-small.png' alt='Más información' title='Más información'&gt;&lt;/a&gt;&lt;/div&gt;</v>
      </c>
    </row>
    <row r="30" spans="1:27" ht="14.5" customHeight="1" x14ac:dyDescent="0.35">
      <c r="A30" s="32" t="s">
        <v>1025</v>
      </c>
      <c r="B30" s="32" t="s">
        <v>6</v>
      </c>
      <c r="C30" s="32" t="s">
        <v>1897</v>
      </c>
      <c r="D30" s="33" t="s">
        <v>1499</v>
      </c>
      <c r="E30" s="37" t="s">
        <v>4</v>
      </c>
      <c r="F30" s="36">
        <v>3148</v>
      </c>
      <c r="G30" s="37" t="s">
        <v>1216</v>
      </c>
      <c r="H30" s="37" t="s">
        <v>1215</v>
      </c>
      <c r="I30" s="37" t="s">
        <v>49</v>
      </c>
      <c r="J30" s="45" t="s">
        <v>2258</v>
      </c>
      <c r="K30" s="45" t="s">
        <v>1022</v>
      </c>
      <c r="L30" s="45" t="s">
        <v>1021</v>
      </c>
      <c r="M30" s="55">
        <v>1</v>
      </c>
      <c r="N30" s="46" t="str">
        <f>"&lt;wpt lat="""&amp;G30&amp;""" lon="""&amp;H30&amp;"""&gt;&lt;ele&gt;"&amp;F30&amp;"&lt;/ele&gt;&lt;name&gt;"&amp;D30&amp;"&lt;/name&gt;&lt;desc&gt;Nombre oficial: "&amp;E30&amp;"&amp;#10;Altitud: "&amp;F30&amp;" m &amp;#10;Dificultad: "&amp;I30&amp;"&amp;#10;Más información: "&amp;J30&amp;"&lt;/desc&gt;&lt;/wpt&gt;"</f>
        <v>&lt;wpt lat="42.625356" lon="0.667447"&gt;&lt;ele&gt;3148&lt;/ele&gt;&lt;name&gt;Segundo Resalte de Salenques&lt;/name&gt;&lt;desc&gt;Nombre oficial: &amp;#10;Altitud: 3148 m &amp;#10;Dificultad: PD&amp;#10;Más información: POSIBLE DISCREPANCIA, ERROR O A ESTUDIAR. Lo tenía con dificultad D, pero pongo PD tal como indica Guía Alejos&lt;/desc&gt;&lt;/wpt&gt;</v>
      </c>
      <c r="O30" s="48" t="str">
        <f>HYPERLINK("https://www.openstreetmap.org/edit#map=18/"&amp;G30 &amp; "/"&amp; H30 )</f>
        <v>https://www.openstreetmap.org/edit#map=18/42.625356/0.667447</v>
      </c>
      <c r="P30" s="31" t="str">
        <f>"&lt;a href='https://www.windy.com/"&amp;G30&amp;"/"&amp;H30&amp;"/wind?"&amp;G30&amp;","&amp;H30&amp;",13' target='_blank'&gt;&lt;img src='/wp-content/uploads/icono-windy-small.png' alt='Windy' title='Viento Windy'&gt;&lt;/a&gt;"</f>
        <v>&lt;a href='https://www.windy.com/42.625356/0.667447/wind?42.625356,0.667447,13' target='_blank'&gt;&lt;img src='/wp-content/uploads/icono-windy-small.png' alt='Windy' title='Viento Windy'&gt;&lt;/a&gt;</v>
      </c>
      <c r="Q30" s="47" t="str">
        <f>HYPERLINK("https://www.windy.com/"&amp;G30&amp;"/"&amp;H30&amp;"/wind?"&amp;G30&amp;","&amp;H30&amp;",13")</f>
        <v>https://www.windy.com/42.625356/0.667447/wind?42.625356,0.667447,13</v>
      </c>
      <c r="R30" s="31" t="str">
        <f>"&lt;a href='https://www.meteoblue.com/es/tiempo/pronostico/multimodel/"&amp;G30 &amp; "N" &amp; H30 &amp; "E" &amp; "' target='_blank'&gt;" &amp;"&lt;img src='/wp-content/uploads/icono-meteoblue-small.png' alt='Meteoblue' title='Multimodel Meteoblue'&gt;" &amp; "&lt;/a&gt;"</f>
        <v>&lt;a href='https://www.meteoblue.com/es/tiempo/pronostico/multimodel/42.625356N0.667447E' target='_blank'&gt;&lt;img src='/wp-content/uploads/icono-meteoblue-small.png' alt='Meteoblue' title='Multimodel Meteoblue'&gt;&lt;/a&gt;</v>
      </c>
      <c r="S30" s="47" t="str">
        <f>HYPERLINK("https://www.meteoblue.com/es/tiempo/pronostico/multimodel/"&amp;G30 &amp; "N" &amp; H30 &amp; "E")</f>
        <v>https://www.meteoblue.com/es/tiempo/pronostico/multimodel/42.625356N0.667447E</v>
      </c>
      <c r="T30" s="31" t="str">
        <f>"&lt;a href='https://brouter.de/brouter-web/#map=13/"&amp;G30&amp;"/"&amp;H30&amp;"/OpenTopoMap&amp;pois="&amp;H30&amp;","&amp;G30&amp; "' target='_blank'&gt;" &amp;"&lt;img src='/wp-content/uploads/icono-mapa-topografico-small.png' alt='Mapa topográfico brouter.de' title='Mapa topográfico brouter.de'&gt;" &amp; "&lt;/a&gt;"</f>
        <v>&lt;a href='https://brouter.de/brouter-web/#map=13/42.625356/0.667447/OpenTopoMap&amp;pois=0.667447,42.625356' target='_blank'&gt;&lt;img src='/wp-content/uploads/icono-mapa-topografico-small.png' alt='Mapa topográfico brouter.de' title='Mapa topográfico brouter.de'&gt;&lt;/a&gt;</v>
      </c>
      <c r="U30" s="47" t="str">
        <f>HYPERLINK("https://brouter.de/brouter-web/#map=13/"&amp;G30&amp;"/"&amp;H30&amp;"/OpenTopoMap&amp;pois="&amp;H30&amp;","&amp;G30)</f>
        <v>https://brouter.de/brouter-web/#map=13/42.625356/0.667447/OpenTopoMap&amp;pois=0.667447,42.625356</v>
      </c>
      <c r="V30" s="31" t="str">
        <f>"&lt;a href='https://gpx.studio/app#13/"&amp;G30&amp;"/"&amp;H30&amp;"' target='_blank'&gt;" &amp;"&lt;img src='/wp-content/uploads/icono-mapa-topografico-gpx-studio-small.png' alt='Mapa topográfico gpx.studio' title='Mapa topográfico gpx.studio'&gt;" &amp; "&lt;/a&gt;"</f>
        <v>&lt;a href='https://gpx.studio/app#13/42.625356/0.667447' target='_blank'&gt;&lt;img src='/wp-content/uploads/icono-mapa-topografico-gpx-studio-small.png' alt='Mapa topográfico gpx.studio' title='Mapa topográfico gpx.studio'&gt;&lt;/a&gt;</v>
      </c>
      <c r="W30" s="47" t="str">
        <f>HYPERLINK("https://gpx.studio/app#13/"&amp;G30&amp;"/"&amp;H30)</f>
        <v>https://gpx.studio/app#13/42.625356/0.667447</v>
      </c>
      <c r="X30" s="47" t="str">
        <f>HYPERLINK("https://nakarte.me/#m=13/"&amp;G30&amp;"/"&amp;H30&amp;"&amp;l=Czt/Sa")</f>
        <v>https://nakarte.me/#m=13/42.625356/0.667447&amp;l=Czt/Sa</v>
      </c>
      <c r="Y30" s="31" t="str">
        <f>"&lt;a href='https://www.google.com/maps/dir/42.8664,-2.6852/" &amp; G30&amp; "," &amp; H30 &amp; "' target='_blank'&gt;" &amp;"&lt;img src='/wp-content/uploads/icono-navegacion-google-maps-small.png' alt='Navegación Google Maps' title='Navegación Google Maps'&gt;" &amp; "&lt;/a&gt;"</f>
        <v>&lt;a href='https://www.google.com/maps/dir/42.8664,-2.6852/42.625356,0.667447' target='_blank'&gt;&lt;img src='/wp-content/uploads/icono-navegacion-google-maps-small.png' alt='Navegación Google Maps' title='Navegación Google Maps'&gt;&lt;/a&gt;</v>
      </c>
      <c r="Z30" s="46" t="str">
        <f>"&lt;a style='display: block; text-align: center; padding: 0px 0; font-size: 1.4em;' href='https://tresmiles.es/mapa.html?lat="&amp;G30&amp;"&amp;lon="&amp;H30&amp;"&amp;zoom=17'&gt;&lt;img src='/wp-content/uploads/icono-mapa-topografico-small.png' alt='Mapa' title='Mapa'&gt;&lt;/a&gt;"</f>
        <v>&lt;a style='display: block; text-align: center; padding: 0px 0; font-size: 1.4em;' href='https://tresmiles.es/mapa.html?lat=42.625356&amp;lon=0.667447&amp;zoom=17'&gt;&lt;img src='/wp-content/uploads/icono-mapa-topografico-small.png' alt='Mapa' title='Mapa'&gt;&lt;/a&gt;</v>
      </c>
      <c r="AA30" s="46" t="str">
        <f>IF(J30="",
"",
"&lt;div style='display: block; text-align: center; padding: 0px 0; font-size: 1.4em;'&gt;"&amp;
"&lt;a href='#!' class='open-popup' data-info='"&amp;"ℹ "&amp;J30&amp;"'&gt;"&amp;
"&lt;img src='/wp-content/uploads/icono-informacion-small.png' alt='Más información' title='Más información'&gt;"
&amp;"&lt;/a&gt;&lt;/div&gt;"
)</f>
        <v>&lt;div style='display: block; text-align: center; padding: 0px 0; font-size: 1.4em;'&gt;&lt;a href='#!' class='open-popup' data-info='ℹ POSIBLE DISCREPANCIA, ERROR O A ESTUDIAR. Lo tenía con dificultad D, pero pongo PD tal como indica Guía Alejos'&gt;&lt;img src='/wp-content/uploads/icono-informacion-small.png' alt='Más información' title='Más información'&gt;&lt;/a&gt;&lt;/div&gt;</v>
      </c>
    </row>
    <row r="31" spans="1:27" ht="14.5" customHeight="1" x14ac:dyDescent="0.35">
      <c r="A31" s="32" t="s">
        <v>1025</v>
      </c>
      <c r="B31" s="32" t="s">
        <v>6</v>
      </c>
      <c r="C31" s="32" t="s">
        <v>1897</v>
      </c>
      <c r="D31" s="33" t="s">
        <v>1485</v>
      </c>
      <c r="E31" s="37" t="s">
        <v>4</v>
      </c>
      <c r="F31" s="36">
        <v>3146</v>
      </c>
      <c r="G31" s="37" t="s">
        <v>1217</v>
      </c>
      <c r="H31" s="37" t="s">
        <v>1218</v>
      </c>
      <c r="I31" s="37" t="s">
        <v>49</v>
      </c>
      <c r="J31" s="45" t="s">
        <v>2290</v>
      </c>
      <c r="K31" s="45" t="s">
        <v>1022</v>
      </c>
      <c r="L31" s="45" t="s">
        <v>1021</v>
      </c>
      <c r="M31" s="55">
        <v>1</v>
      </c>
      <c r="N31" s="46" t="str">
        <f>"&lt;wpt lat="""&amp;G31&amp;""" lon="""&amp;H31&amp;"""&gt;&lt;ele&gt;"&amp;F31&amp;"&lt;/ele&gt;&lt;name&gt;"&amp;D31&amp;"&lt;/name&gt;&lt;desc&gt;Nombre oficial: "&amp;E31&amp;"&amp;#10;Altitud: "&amp;F31&amp;" m &amp;#10;Dificultad: "&amp;I31&amp;"&amp;#10;Más información: "&amp;J31&amp;"&lt;/desc&gt;&lt;/wpt&gt;"</f>
        <v>&lt;wpt lat="42.616003" lon="0.672492"&gt;&lt;ele&gt;3146&lt;/ele&gt;&lt;name&gt;Aguja Sur Russell&lt;/name&gt;&lt;desc&gt;Nombre oficial: &amp;#10;Altitud: 3146 m &amp;#10;Dificultad: PD&amp;#10;Más información: POSIBLE DISCREPANCIA, ERROR O A ESTUDIAR. Guía Alejos/INGEAR&lt;/desc&gt;&lt;/wpt&gt;</v>
      </c>
      <c r="O31" s="48" t="str">
        <f>HYPERLINK("https://www.openstreetmap.org/edit#map=18/"&amp;G31 &amp; "/"&amp; H31 )</f>
        <v>https://www.openstreetmap.org/edit#map=18/42.616003/0.672492</v>
      </c>
      <c r="P31" s="31" t="str">
        <f>"&lt;a href='https://www.windy.com/"&amp;G31&amp;"/"&amp;H31&amp;"/wind?"&amp;G31&amp;","&amp;H31&amp;",13' target='_blank'&gt;&lt;img src='/wp-content/uploads/icono-windy-small.png' alt='Windy' title='Viento Windy'&gt;&lt;/a&gt;"</f>
        <v>&lt;a href='https://www.windy.com/42.616003/0.672492/wind?42.616003,0.672492,13' target='_blank'&gt;&lt;img src='/wp-content/uploads/icono-windy-small.png' alt='Windy' title='Viento Windy'&gt;&lt;/a&gt;</v>
      </c>
      <c r="Q31" s="47" t="str">
        <f>HYPERLINK("https://www.windy.com/"&amp;G31&amp;"/"&amp;H31&amp;"/wind?"&amp;G31&amp;","&amp;H31&amp;",13")</f>
        <v>https://www.windy.com/42.616003/0.672492/wind?42.616003,0.672492,13</v>
      </c>
      <c r="R31" s="31" t="str">
        <f>"&lt;a href='https://www.meteoblue.com/es/tiempo/pronostico/multimodel/"&amp;G31 &amp; "N" &amp; H31 &amp; "E" &amp; "' target='_blank'&gt;" &amp;"&lt;img src='/wp-content/uploads/icono-meteoblue-small.png' alt='Meteoblue' title='Multimodel Meteoblue'&gt;" &amp; "&lt;/a&gt;"</f>
        <v>&lt;a href='https://www.meteoblue.com/es/tiempo/pronostico/multimodel/42.616003N0.672492E' target='_blank'&gt;&lt;img src='/wp-content/uploads/icono-meteoblue-small.png' alt='Meteoblue' title='Multimodel Meteoblue'&gt;&lt;/a&gt;</v>
      </c>
      <c r="S31" s="47" t="str">
        <f>HYPERLINK("https://www.meteoblue.com/es/tiempo/pronostico/multimodel/"&amp;G31 &amp; "N" &amp; H31 &amp; "E")</f>
        <v>https://www.meteoblue.com/es/tiempo/pronostico/multimodel/42.616003N0.672492E</v>
      </c>
      <c r="T31" s="31" t="str">
        <f>"&lt;a href='https://brouter.de/brouter-web/#map=13/"&amp;G31&amp;"/"&amp;H31&amp;"/OpenTopoMap&amp;pois="&amp;H31&amp;","&amp;G31&amp; "' target='_blank'&gt;" &amp;"&lt;img src='/wp-content/uploads/icono-mapa-topografico-small.png' alt='Mapa topográfico brouter.de' title='Mapa topográfico brouter.de'&gt;" &amp; "&lt;/a&gt;"</f>
        <v>&lt;a href='https://brouter.de/brouter-web/#map=13/42.616003/0.672492/OpenTopoMap&amp;pois=0.672492,42.616003' target='_blank'&gt;&lt;img src='/wp-content/uploads/icono-mapa-topografico-small.png' alt='Mapa topográfico brouter.de' title='Mapa topográfico brouter.de'&gt;&lt;/a&gt;</v>
      </c>
      <c r="U31" s="47" t="str">
        <f>HYPERLINK("https://brouter.de/brouter-web/#map=13/"&amp;G31&amp;"/"&amp;H31&amp;"/OpenTopoMap&amp;pois="&amp;H31&amp;","&amp;G31)</f>
        <v>https://brouter.de/brouter-web/#map=13/42.616003/0.672492/OpenTopoMap&amp;pois=0.672492,42.616003</v>
      </c>
      <c r="V31" s="31" t="str">
        <f>"&lt;a href='https://gpx.studio/app#13/"&amp;G31&amp;"/"&amp;H31&amp;"' target='_blank'&gt;" &amp;"&lt;img src='/wp-content/uploads/icono-mapa-topografico-gpx-studio-small.png' alt='Mapa topográfico gpx.studio' title='Mapa topográfico gpx.studio'&gt;" &amp; "&lt;/a&gt;"</f>
        <v>&lt;a href='https://gpx.studio/app#13/42.616003/0.672492' target='_blank'&gt;&lt;img src='/wp-content/uploads/icono-mapa-topografico-gpx-studio-small.png' alt='Mapa topográfico gpx.studio' title='Mapa topográfico gpx.studio'&gt;&lt;/a&gt;</v>
      </c>
      <c r="W31" s="47" t="str">
        <f>HYPERLINK("https://gpx.studio/app#13/"&amp;G31&amp;"/"&amp;H31)</f>
        <v>https://gpx.studio/app#13/42.616003/0.672492</v>
      </c>
      <c r="X31" s="47" t="str">
        <f>HYPERLINK("https://nakarte.me/#m=13/"&amp;G31&amp;"/"&amp;H31&amp;"&amp;l=Czt/Sa")</f>
        <v>https://nakarte.me/#m=13/42.616003/0.672492&amp;l=Czt/Sa</v>
      </c>
      <c r="Y31" s="31" t="str">
        <f>"&lt;a href='https://www.google.com/maps/dir/42.8664,-2.6852/" &amp; G31&amp; "," &amp; H31 &amp; "' target='_blank'&gt;" &amp;"&lt;img src='/wp-content/uploads/icono-navegacion-google-maps-small.png' alt='Navegación Google Maps' title='Navegación Google Maps'&gt;" &amp; "&lt;/a&gt;"</f>
        <v>&lt;a href='https://www.google.com/maps/dir/42.8664,-2.6852/42.616003,0.672492' target='_blank'&gt;&lt;img src='/wp-content/uploads/icono-navegacion-google-maps-small.png' alt='Navegación Google Maps' title='Navegación Google Maps'&gt;&lt;/a&gt;</v>
      </c>
      <c r="Z31" s="46" t="str">
        <f>"&lt;a style='display: block; text-align: center; padding: 0px 0; font-size: 1.4em;' href='https://tresmiles.es/mapa.html?lat="&amp;G31&amp;"&amp;lon="&amp;H31&amp;"&amp;zoom=17'&gt;&lt;img src='/wp-content/uploads/icono-mapa-topografico-small.png' alt='Mapa' title='Mapa'&gt;&lt;/a&gt;"</f>
        <v>&lt;a style='display: block; text-align: center; padding: 0px 0; font-size: 1.4em;' href='https://tresmiles.es/mapa.html?lat=42.616003&amp;lon=0.672492&amp;zoom=17'&gt;&lt;img src='/wp-content/uploads/icono-mapa-topografico-small.png' alt='Mapa' title='Mapa'&gt;&lt;/a&gt;</v>
      </c>
      <c r="AA31" s="46" t="str">
        <f>IF(J31="",
"",
"&lt;div style='display: block; text-align: center; padding: 0px 0; font-size: 1.4em;'&gt;"&amp;
"&lt;a href='#!' class='open-popup' data-info='"&amp;"ℹ "&amp;J31&amp;"'&gt;"&amp;
"&lt;img src='/wp-content/uploads/icono-informacion-small.png' alt='Más información' title='Más información'&gt;"
&amp;"&lt;/a&gt;&lt;/div&gt;"
)</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32" spans="1:27" ht="14.5" customHeight="1" x14ac:dyDescent="0.35">
      <c r="A32" s="32" t="s">
        <v>1025</v>
      </c>
      <c r="B32" s="32" t="s">
        <v>6</v>
      </c>
      <c r="C32" s="32" t="s">
        <v>1897</v>
      </c>
      <c r="D32" s="33" t="s">
        <v>1196</v>
      </c>
      <c r="E32" s="37" t="s">
        <v>4</v>
      </c>
      <c r="F32" s="36">
        <v>3136</v>
      </c>
      <c r="G32" s="49" t="s">
        <v>1219</v>
      </c>
      <c r="H32" s="49" t="s">
        <v>1220</v>
      </c>
      <c r="I32" s="37" t="s">
        <v>50</v>
      </c>
      <c r="J32" s="45" t="s">
        <v>2290</v>
      </c>
      <c r="K32" s="45" t="s">
        <v>1022</v>
      </c>
      <c r="L32" s="45" t="s">
        <v>1021</v>
      </c>
      <c r="M32" s="55">
        <v>1</v>
      </c>
      <c r="N32" s="46" t="str">
        <f>"&lt;wpt lat="""&amp;G32&amp;""" lon="""&amp;H32&amp;"""&gt;&lt;ele&gt;"&amp;F32&amp;"&lt;/ele&gt;&lt;name&gt;"&amp;D32&amp;"&lt;/name&gt;&lt;desc&gt;Nombre oficial: "&amp;E32&amp;"&amp;#10;Altitud: "&amp;F32&amp;" m &amp;#10;Dificultad: "&amp;I32&amp;"&amp;#10;Más información: "&amp;J32&amp;"&lt;/desc&gt;&lt;/wpt&gt;"</f>
        <v>&lt;wpt lat="42.653980" lon="0.624434"&gt;&lt;ele&gt;3136&lt;/ele&gt;&lt;name&gt;Diente de Alba&lt;/name&gt;&lt;desc&gt;Nombre oficial: &amp;#10;Altitud: 3136 m &amp;#10;Dificultad: F+&amp;#10;Más información: POSIBLE DISCREPANCIA, ERROR O A ESTUDIAR. Guía Alejos/INGEAR&lt;/desc&gt;&lt;/wpt&gt;</v>
      </c>
      <c r="O32" s="48" t="str">
        <f>HYPERLINK("https://www.openstreetmap.org/edit#map=18/"&amp;G32 &amp; "/"&amp; H32 )</f>
        <v>https://www.openstreetmap.org/edit#map=18/42.653980/0.624434</v>
      </c>
      <c r="P32" s="31" t="str">
        <f>"&lt;a href='https://www.windy.com/"&amp;G32&amp;"/"&amp;H32&amp;"/wind?"&amp;G32&amp;","&amp;H32&amp;",13' target='_blank'&gt;&lt;img src='/wp-content/uploads/icono-windy-small.png' alt='Windy' title='Viento Windy'&gt;&lt;/a&gt;"</f>
        <v>&lt;a href='https://www.windy.com/42.653980/0.624434/wind?42.653980,0.624434,13' target='_blank'&gt;&lt;img src='/wp-content/uploads/icono-windy-small.png' alt='Windy' title='Viento Windy'&gt;&lt;/a&gt;</v>
      </c>
      <c r="Q32" s="47" t="str">
        <f>HYPERLINK("https://www.windy.com/"&amp;G32&amp;"/"&amp;H32&amp;"/wind?"&amp;G32&amp;","&amp;H32&amp;",13")</f>
        <v>https://www.windy.com/42.653980/0.624434/wind?42.653980,0.624434,13</v>
      </c>
      <c r="R32" s="31" t="str">
        <f>"&lt;a href='https://www.meteoblue.com/es/tiempo/pronostico/multimodel/"&amp;G32 &amp; "N" &amp; H32 &amp; "E" &amp; "' target='_blank'&gt;" &amp;"&lt;img src='/wp-content/uploads/icono-meteoblue-small.png' alt='Meteoblue' title='Multimodel Meteoblue'&gt;" &amp; "&lt;/a&gt;"</f>
        <v>&lt;a href='https://www.meteoblue.com/es/tiempo/pronostico/multimodel/42.653980N0.624434E' target='_blank'&gt;&lt;img src='/wp-content/uploads/icono-meteoblue-small.png' alt='Meteoblue' title='Multimodel Meteoblue'&gt;&lt;/a&gt;</v>
      </c>
      <c r="S32" s="47" t="str">
        <f>HYPERLINK("https://www.meteoblue.com/es/tiempo/pronostico/multimodel/"&amp;G32 &amp; "N" &amp; H32 &amp; "E")</f>
        <v>https://www.meteoblue.com/es/tiempo/pronostico/multimodel/42.653980N0.624434E</v>
      </c>
      <c r="T32" s="31" t="str">
        <f>"&lt;a href='https://brouter.de/brouter-web/#map=13/"&amp;G32&amp;"/"&amp;H32&amp;"/OpenTopoMap&amp;pois="&amp;H32&amp;","&amp;G32&amp; "' target='_blank'&gt;" &amp;"&lt;img src='/wp-content/uploads/icono-mapa-topografico-small.png' alt='Mapa topográfico brouter.de' title='Mapa topográfico brouter.de'&gt;" &amp; "&lt;/a&gt;"</f>
        <v>&lt;a href='https://brouter.de/brouter-web/#map=13/42.653980/0.624434/OpenTopoMap&amp;pois=0.624434,42.653980' target='_blank'&gt;&lt;img src='/wp-content/uploads/icono-mapa-topografico-small.png' alt='Mapa topográfico brouter.de' title='Mapa topográfico brouter.de'&gt;&lt;/a&gt;</v>
      </c>
      <c r="U32" s="47" t="str">
        <f>HYPERLINK("https://brouter.de/brouter-web/#map=13/"&amp;G32&amp;"/"&amp;H32&amp;"/OpenTopoMap&amp;pois="&amp;H32&amp;","&amp;G32)</f>
        <v>https://brouter.de/brouter-web/#map=13/42.653980/0.624434/OpenTopoMap&amp;pois=0.624434,42.653980</v>
      </c>
      <c r="V32" s="31" t="str">
        <f>"&lt;a href='https://gpx.studio/app#13/"&amp;G32&amp;"/"&amp;H32&amp;"' target='_blank'&gt;" &amp;"&lt;img src='/wp-content/uploads/icono-mapa-topografico-gpx-studio-small.png' alt='Mapa topográfico gpx.studio' title='Mapa topográfico gpx.studio'&gt;" &amp; "&lt;/a&gt;"</f>
        <v>&lt;a href='https://gpx.studio/app#13/42.653980/0.624434' target='_blank'&gt;&lt;img src='/wp-content/uploads/icono-mapa-topografico-gpx-studio-small.png' alt='Mapa topográfico gpx.studio' title='Mapa topográfico gpx.studio'&gt;&lt;/a&gt;</v>
      </c>
      <c r="W32" s="47" t="str">
        <f>HYPERLINK("https://gpx.studio/app#13/"&amp;G32&amp;"/"&amp;H32)</f>
        <v>https://gpx.studio/app#13/42.653980/0.624434</v>
      </c>
      <c r="X32" s="47" t="str">
        <f>HYPERLINK("https://nakarte.me/#m=13/"&amp;G32&amp;"/"&amp;H32&amp;"&amp;l=Czt/Sa")</f>
        <v>https://nakarte.me/#m=13/42.653980/0.624434&amp;l=Czt/Sa</v>
      </c>
      <c r="Y32" s="31" t="str">
        <f>"&lt;a href='https://www.google.com/maps/dir/42.8664,-2.6852/" &amp; G32&amp; "," &amp; H32 &amp; "' target='_blank'&gt;" &amp;"&lt;img src='/wp-content/uploads/icono-navegacion-google-maps-small.png' alt='Navegación Google Maps' title='Navegación Google Maps'&gt;" &amp; "&lt;/a&gt;"</f>
        <v>&lt;a href='https://www.google.com/maps/dir/42.8664,-2.6852/42.653980,0.624434' target='_blank'&gt;&lt;img src='/wp-content/uploads/icono-navegacion-google-maps-small.png' alt='Navegación Google Maps' title='Navegación Google Maps'&gt;&lt;/a&gt;</v>
      </c>
      <c r="Z32" s="46" t="str">
        <f>"&lt;a style='display: block; text-align: center; padding: 0px 0; font-size: 1.4em;' href='https://tresmiles.es/mapa.html?lat="&amp;G32&amp;"&amp;lon="&amp;H32&amp;"&amp;zoom=17'&gt;&lt;img src='/wp-content/uploads/icono-mapa-topografico-small.png' alt='Mapa' title='Mapa'&gt;&lt;/a&gt;"</f>
        <v>&lt;a style='display: block; text-align: center; padding: 0px 0; font-size: 1.4em;' href='https://tresmiles.es/mapa.html?lat=42.653980&amp;lon=0.624434&amp;zoom=17'&gt;&lt;img src='/wp-content/uploads/icono-mapa-topografico-small.png' alt='Mapa' title='Mapa'&gt;&lt;/a&gt;</v>
      </c>
      <c r="AA32" s="46" t="str">
        <f>IF(J32="",
"",
"&lt;div style='display: block; text-align: center; padding: 0px 0; font-size: 1.4em;'&gt;"&amp;
"&lt;a href='#!' class='open-popup' data-info='"&amp;"ℹ "&amp;J32&amp;"'&gt;"&amp;
"&lt;img src='/wp-content/uploads/icono-informacion-small.png' alt='Más información' title='Más información'&gt;"
&amp;"&lt;/a&gt;&lt;/div&gt;"
)</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33" spans="1:27" ht="14.5" customHeight="1" x14ac:dyDescent="0.35">
      <c r="A33" s="32" t="s">
        <v>1025</v>
      </c>
      <c r="B33" s="32" t="s">
        <v>6</v>
      </c>
      <c r="C33" s="32" t="s">
        <v>1897</v>
      </c>
      <c r="D33" s="33" t="s">
        <v>1494</v>
      </c>
      <c r="E33" s="33" t="s">
        <v>594</v>
      </c>
      <c r="F33" s="34">
        <v>3132</v>
      </c>
      <c r="G33" s="38" t="s">
        <v>747</v>
      </c>
      <c r="H33" s="38" t="s">
        <v>748</v>
      </c>
      <c r="I33" s="37" t="s">
        <v>49</v>
      </c>
      <c r="J33" s="45" t="s">
        <v>1464</v>
      </c>
      <c r="K33" s="45" t="s">
        <v>1022</v>
      </c>
      <c r="L33" s="45" t="s">
        <v>1022</v>
      </c>
      <c r="M33" s="55">
        <v>1</v>
      </c>
      <c r="N33" s="46" t="str">
        <f>"&lt;wpt lat="""&amp;G33&amp;""" lon="""&amp;H33&amp;"""&gt;&lt;ele&gt;"&amp;F33&amp;"&lt;/ele&gt;&lt;name&gt;"&amp;D33&amp;"&lt;/name&gt;&lt;desc&gt;Nombre oficial: "&amp;E33&amp;"&amp;#10;Altitud: "&amp;F33&amp;" m &amp;#10;Dificultad: "&amp;I33&amp;"&amp;#10;Más información: "&amp;J33&amp;"&lt;/desc&gt;&lt;/wpt&gt;"</f>
        <v>&lt;wpt lat="42.625333" lon="0.668500"&gt;&lt;ele&gt;3132&lt;/ele&gt;&lt;name&gt;Primer Resalte de Salenques&lt;/name&gt;&lt;desc&gt;Nombre oficial: Agulla d'Ixalenques&amp;#10;Altitud: 3132 m &amp;#10;Dificultad: PD&amp;#10;Más información: Lo tenía con dificultad D, pero pongo PD tal como indica Guía Alejos&lt;/desc&gt;&lt;/wpt&gt;</v>
      </c>
      <c r="O33" s="48" t="str">
        <f>HYPERLINK("https://www.openstreetmap.org/edit#map=18/"&amp;G33 &amp; "/"&amp; H33 )</f>
        <v>https://www.openstreetmap.org/edit#map=18/42.625333/0.668500</v>
      </c>
      <c r="P33" s="31" t="str">
        <f>"&lt;a href='https://www.windy.com/"&amp;G33&amp;"/"&amp;H33&amp;"/wind?"&amp;G33&amp;","&amp;H33&amp;",13' target='_blank'&gt;&lt;img src='/wp-content/uploads/icono-windy-small.png' alt='Windy' title='Viento Windy'&gt;&lt;/a&gt;"</f>
        <v>&lt;a href='https://www.windy.com/42.625333/0.668500/wind?42.625333,0.668500,13' target='_blank'&gt;&lt;img src='/wp-content/uploads/icono-windy-small.png' alt='Windy' title='Viento Windy'&gt;&lt;/a&gt;</v>
      </c>
      <c r="Q33" s="47" t="str">
        <f>HYPERLINK("https://www.windy.com/"&amp;G33&amp;"/"&amp;H33&amp;"/wind?"&amp;G33&amp;","&amp;H33&amp;",13")</f>
        <v>https://www.windy.com/42.625333/0.668500/wind?42.625333,0.668500,13</v>
      </c>
      <c r="R33" s="31" t="str">
        <f>"&lt;a href='https://www.meteoblue.com/es/tiempo/pronostico/multimodel/"&amp;G33 &amp; "N" &amp; H33 &amp; "E" &amp; "' target='_blank'&gt;" &amp;"&lt;img src='/wp-content/uploads/icono-meteoblue-small.png' alt='Meteoblue' title='Multimodel Meteoblue'&gt;" &amp; "&lt;/a&gt;"</f>
        <v>&lt;a href='https://www.meteoblue.com/es/tiempo/pronostico/multimodel/42.625333N0.668500E' target='_blank'&gt;&lt;img src='/wp-content/uploads/icono-meteoblue-small.png' alt='Meteoblue' title='Multimodel Meteoblue'&gt;&lt;/a&gt;</v>
      </c>
      <c r="S33" s="47" t="str">
        <f>HYPERLINK("https://www.meteoblue.com/es/tiempo/pronostico/multimodel/"&amp;G33 &amp; "N" &amp; H33 &amp; "E")</f>
        <v>https://www.meteoblue.com/es/tiempo/pronostico/multimodel/42.625333N0.668500E</v>
      </c>
      <c r="T33" s="31" t="str">
        <f>"&lt;a href='https://brouter.de/brouter-web/#map=13/"&amp;G33&amp;"/"&amp;H33&amp;"/OpenTopoMap&amp;pois="&amp;H33&amp;","&amp;G33&amp; "' target='_blank'&gt;" &amp;"&lt;img src='/wp-content/uploads/icono-mapa-topografico-small.png' alt='Mapa topográfico brouter.de' title='Mapa topográfico brouter.de'&gt;" &amp; "&lt;/a&gt;"</f>
        <v>&lt;a href='https://brouter.de/brouter-web/#map=13/42.625333/0.668500/OpenTopoMap&amp;pois=0.668500,42.625333' target='_blank'&gt;&lt;img src='/wp-content/uploads/icono-mapa-topografico-small.png' alt='Mapa topográfico brouter.de' title='Mapa topográfico brouter.de'&gt;&lt;/a&gt;</v>
      </c>
      <c r="U33" s="47" t="str">
        <f>HYPERLINK("https://brouter.de/brouter-web/#map=13/"&amp;G33&amp;"/"&amp;H33&amp;"/OpenTopoMap&amp;pois="&amp;H33&amp;","&amp;G33)</f>
        <v>https://brouter.de/brouter-web/#map=13/42.625333/0.668500/OpenTopoMap&amp;pois=0.668500,42.625333</v>
      </c>
      <c r="V33" s="31" t="str">
        <f>"&lt;a href='https://gpx.studio/app#13/"&amp;G33&amp;"/"&amp;H33&amp;"' target='_blank'&gt;" &amp;"&lt;img src='/wp-content/uploads/icono-mapa-topografico-gpx-studio-small.png' alt='Mapa topográfico gpx.studio' title='Mapa topográfico gpx.studio'&gt;" &amp; "&lt;/a&gt;"</f>
        <v>&lt;a href='https://gpx.studio/app#13/42.625333/0.668500' target='_blank'&gt;&lt;img src='/wp-content/uploads/icono-mapa-topografico-gpx-studio-small.png' alt='Mapa topográfico gpx.studio' title='Mapa topográfico gpx.studio'&gt;&lt;/a&gt;</v>
      </c>
      <c r="W33" s="47" t="str">
        <f>HYPERLINK("https://gpx.studio/app#13/"&amp;G33&amp;"/"&amp;H33)</f>
        <v>https://gpx.studio/app#13/42.625333/0.668500</v>
      </c>
      <c r="X33" s="47" t="str">
        <f>HYPERLINK("https://nakarte.me/#m=13/"&amp;G33&amp;"/"&amp;H33&amp;"&amp;l=Czt/Sa")</f>
        <v>https://nakarte.me/#m=13/42.625333/0.668500&amp;l=Czt/Sa</v>
      </c>
      <c r="Y33" s="31" t="str">
        <f>"&lt;a href='https://www.google.com/maps/dir/42.8664,-2.6852/" &amp; G33&amp; "," &amp; H33 &amp; "' target='_blank'&gt;" &amp;"&lt;img src='/wp-content/uploads/icono-navegacion-google-maps-small.png' alt='Navegación Google Maps' title='Navegación Google Maps'&gt;" &amp; "&lt;/a&gt;"</f>
        <v>&lt;a href='https://www.google.com/maps/dir/42.8664,-2.6852/42.625333,0.668500' target='_blank'&gt;&lt;img src='/wp-content/uploads/icono-navegacion-google-maps-small.png' alt='Navegación Google Maps' title='Navegación Google Maps'&gt;&lt;/a&gt;</v>
      </c>
      <c r="Z33" s="46" t="str">
        <f>"&lt;a style='display: block; text-align: center; padding: 0px 0; font-size: 1.4em;' href='https://tresmiles.es/mapa.html?lat="&amp;G33&amp;"&amp;lon="&amp;H33&amp;"&amp;zoom=17'&gt;&lt;img src='/wp-content/uploads/icono-mapa-topografico-small.png' alt='Mapa' title='Mapa'&gt;&lt;/a&gt;"</f>
        <v>&lt;a style='display: block; text-align: center; padding: 0px 0; font-size: 1.4em;' href='https://tresmiles.es/mapa.html?lat=42.625333&amp;lon=0.668500&amp;zoom=17'&gt;&lt;img src='/wp-content/uploads/icono-mapa-topografico-small.png' alt='Mapa' title='Mapa'&gt;&lt;/a&gt;</v>
      </c>
      <c r="AA33" s="46" t="str">
        <f>IF(J33="",
"",
"&lt;div style='display: block; text-align: center; padding: 0px 0; font-size: 1.4em;'&gt;"&amp;
"&lt;a href='#!' class='open-popup' data-info='"&amp;"ℹ "&amp;J33&amp;"'&gt;"&amp;
"&lt;img src='/wp-content/uploads/icono-informacion-small.png' alt='Más información' title='Más información'&gt;"
&amp;"&lt;/a&gt;&lt;/div&gt;"
)</f>
        <v>&lt;div style='display: block; text-align: center; padding: 0px 0; font-size: 1.4em;'&gt;&lt;a href='#!' class='open-popup' data-info='ℹ Lo tenía con dificultad D, pero pongo PD tal como indica Guía Alejos'&gt;&lt;img src='/wp-content/uploads/icono-informacion-small.png' alt='Más información' title='Más información'&gt;&lt;/a&gt;&lt;/div&gt;</v>
      </c>
    </row>
    <row r="34" spans="1:27" ht="14.5" customHeight="1" x14ac:dyDescent="0.35">
      <c r="A34" s="32" t="s">
        <v>1025</v>
      </c>
      <c r="B34" s="32" t="s">
        <v>6</v>
      </c>
      <c r="C34" s="32" t="s">
        <v>1897</v>
      </c>
      <c r="D34" s="33" t="s">
        <v>1196</v>
      </c>
      <c r="E34" t="s">
        <v>310</v>
      </c>
      <c r="F34" s="34">
        <v>3121</v>
      </c>
      <c r="G34" s="28" t="s">
        <v>761</v>
      </c>
      <c r="H34" s="28" t="s">
        <v>762</v>
      </c>
      <c r="I34" s="28" t="s">
        <v>50</v>
      </c>
      <c r="J34" s="28"/>
      <c r="K34" s="45" t="s">
        <v>1022</v>
      </c>
      <c r="L34" s="45" t="s">
        <v>1022</v>
      </c>
      <c r="M34" s="55">
        <v>1</v>
      </c>
      <c r="N34" s="46" t="str">
        <f>"&lt;wpt lat="""&amp;G34&amp;""" lon="""&amp;H34&amp;"""&gt;&lt;ele&gt;"&amp;F34&amp;"&lt;/ele&gt;&lt;name&gt;"&amp;D34&amp;"&lt;/name&gt;&lt;desc&gt;Nombre oficial: "&amp;E34&amp;"&amp;#10;Altitud: "&amp;F34&amp;" m &amp;#10;Dificultad: "&amp;I34&amp;"&amp;#10;Más información: "&amp;J34&amp;"&lt;/desc&gt;&lt;/wpt&gt;"</f>
        <v>&lt;wpt lat="42.653944" lon="0.624444"&gt;&lt;ele&gt;3121&lt;/ele&gt;&lt;name&gt;Diente de Alba&lt;/name&gt;&lt;desc&gt;Nombre oficial: Dien d'Alba&amp;#10;Altitud: 3121 m &amp;#10;Dificultad: F+&amp;#10;Más información: &lt;/desc&gt;&lt;/wpt&gt;</v>
      </c>
      <c r="O34" s="48" t="str">
        <f>HYPERLINK("https://www.openstreetmap.org/edit#map=18/"&amp;G34 &amp; "/"&amp; H34 )</f>
        <v>https://www.openstreetmap.org/edit#map=18/42.653944/0.624444</v>
      </c>
      <c r="P34" s="31" t="str">
        <f>"&lt;a href='https://www.windy.com/"&amp;G34&amp;"/"&amp;H34&amp;"/wind?"&amp;G34&amp;","&amp;H34&amp;",13' target='_blank'&gt;&lt;img src='/wp-content/uploads/icono-windy-small.png' alt='Windy' title='Viento Windy'&gt;&lt;/a&gt;"</f>
        <v>&lt;a href='https://www.windy.com/42.653944/0.624444/wind?42.653944,0.624444,13' target='_blank'&gt;&lt;img src='/wp-content/uploads/icono-windy-small.png' alt='Windy' title='Viento Windy'&gt;&lt;/a&gt;</v>
      </c>
      <c r="Q34" s="47" t="str">
        <f>HYPERLINK("https://www.windy.com/"&amp;G34&amp;"/"&amp;H34&amp;"/wind?"&amp;G34&amp;","&amp;H34&amp;",13")</f>
        <v>https://www.windy.com/42.653944/0.624444/wind?42.653944,0.624444,13</v>
      </c>
      <c r="R34" s="31" t="str">
        <f>"&lt;a href='https://www.meteoblue.com/es/tiempo/pronostico/multimodel/"&amp;G34 &amp; "N" &amp; H34 &amp; "E" &amp; "' target='_blank'&gt;" &amp;"&lt;img src='/wp-content/uploads/icono-meteoblue-small.png' alt='Meteoblue' title='Multimodel Meteoblue'&gt;" &amp; "&lt;/a&gt;"</f>
        <v>&lt;a href='https://www.meteoblue.com/es/tiempo/pronostico/multimodel/42.653944N0.624444E' target='_blank'&gt;&lt;img src='/wp-content/uploads/icono-meteoblue-small.png' alt='Meteoblue' title='Multimodel Meteoblue'&gt;&lt;/a&gt;</v>
      </c>
      <c r="S34" s="47" t="str">
        <f>HYPERLINK("https://www.meteoblue.com/es/tiempo/pronostico/multimodel/"&amp;G34 &amp; "N" &amp; H34 &amp; "E")</f>
        <v>https://www.meteoblue.com/es/tiempo/pronostico/multimodel/42.653944N0.624444E</v>
      </c>
      <c r="T34" s="31" t="str">
        <f>"&lt;a href='https://brouter.de/brouter-web/#map=13/"&amp;G34&amp;"/"&amp;H34&amp;"/OpenTopoMap&amp;pois="&amp;H34&amp;","&amp;G34&amp; "' target='_blank'&gt;" &amp;"&lt;img src='/wp-content/uploads/icono-mapa-topografico-small.png' alt='Mapa topográfico brouter.de' title='Mapa topográfico brouter.de'&gt;" &amp; "&lt;/a&gt;"</f>
        <v>&lt;a href='https://brouter.de/brouter-web/#map=13/42.653944/0.624444/OpenTopoMap&amp;pois=0.624444,42.653944' target='_blank'&gt;&lt;img src='/wp-content/uploads/icono-mapa-topografico-small.png' alt='Mapa topográfico brouter.de' title='Mapa topográfico brouter.de'&gt;&lt;/a&gt;</v>
      </c>
      <c r="U34" s="47" t="str">
        <f>HYPERLINK("https://brouter.de/brouter-web/#map=13/"&amp;G34&amp;"/"&amp;H34&amp;"/OpenTopoMap&amp;pois="&amp;H34&amp;","&amp;G34)</f>
        <v>https://brouter.de/brouter-web/#map=13/42.653944/0.624444/OpenTopoMap&amp;pois=0.624444,42.653944</v>
      </c>
      <c r="V34" s="31" t="str">
        <f>"&lt;a href='https://gpx.studio/app#13/"&amp;G34&amp;"/"&amp;H34&amp;"' target='_blank'&gt;" &amp;"&lt;img src='/wp-content/uploads/icono-mapa-topografico-gpx-studio-small.png' alt='Mapa topográfico gpx.studio' title='Mapa topográfico gpx.studio'&gt;" &amp; "&lt;/a&gt;"</f>
        <v>&lt;a href='https://gpx.studio/app#13/42.653944/0.624444' target='_blank'&gt;&lt;img src='/wp-content/uploads/icono-mapa-topografico-gpx-studio-small.png' alt='Mapa topográfico gpx.studio' title='Mapa topográfico gpx.studio'&gt;&lt;/a&gt;</v>
      </c>
      <c r="W34" s="47" t="str">
        <f>HYPERLINK("https://gpx.studio/app#13/"&amp;G34&amp;"/"&amp;H34)</f>
        <v>https://gpx.studio/app#13/42.653944/0.624444</v>
      </c>
      <c r="X34" s="47" t="str">
        <f>HYPERLINK("https://nakarte.me/#m=13/"&amp;G34&amp;"/"&amp;H34&amp;"&amp;l=Czt/Sa")</f>
        <v>https://nakarte.me/#m=13/42.653944/0.624444&amp;l=Czt/Sa</v>
      </c>
      <c r="Y34" s="31" t="str">
        <f>"&lt;a href='https://www.google.com/maps/dir/42.8664,-2.6852/" &amp; G34&amp; "," &amp; H34 &amp; "' target='_blank'&gt;" &amp;"&lt;img src='/wp-content/uploads/icono-navegacion-google-maps-small.png' alt='Navegación Google Maps' title='Navegación Google Maps'&gt;" &amp; "&lt;/a&gt;"</f>
        <v>&lt;a href='https://www.google.com/maps/dir/42.8664,-2.6852/42.653944,0.624444' target='_blank'&gt;&lt;img src='/wp-content/uploads/icono-navegacion-google-maps-small.png' alt='Navegación Google Maps' title='Navegación Google Maps'&gt;&lt;/a&gt;</v>
      </c>
      <c r="Z34" s="46" t="str">
        <f>"&lt;a style='display: block; text-align: center; padding: 0px 0; font-size: 1.4em;' href='https://tresmiles.es/mapa.html?lat="&amp;G34&amp;"&amp;lon="&amp;H34&amp;"&amp;zoom=17'&gt;&lt;img src='/wp-content/uploads/icono-mapa-topografico-small.png' alt='Mapa' title='Mapa'&gt;&lt;/a&gt;"</f>
        <v>&lt;a style='display: block; text-align: center; padding: 0px 0; font-size: 1.4em;' href='https://tresmiles.es/mapa.html?lat=42.653944&amp;lon=0.624444&amp;zoom=17'&gt;&lt;img src='/wp-content/uploads/icono-mapa-topografico-small.png' alt='Mapa' title='Mapa'&gt;&lt;/a&gt;</v>
      </c>
      <c r="AA34" s="46" t="str">
        <f>IF(J34="",
"",
"&lt;div style='display: block; text-align: center; padding: 0px 0; font-size: 1.4em;'&gt;"&amp;
"&lt;a href='#!' class='open-popup' data-info='"&amp;"ℹ "&amp;J34&amp;"'&gt;"&amp;
"&lt;img src='/wp-content/uploads/icono-informacion-small.png' alt='Más información' title='Más información'&gt;"
&amp;"&lt;/a&gt;&lt;/div&gt;"
)</f>
        <v/>
      </c>
    </row>
    <row r="35" spans="1:27" ht="14.5" customHeight="1" x14ac:dyDescent="0.35">
      <c r="A35" s="32" t="s">
        <v>1025</v>
      </c>
      <c r="B35" s="32" t="s">
        <v>6</v>
      </c>
      <c r="C35" s="32" t="s">
        <v>1897</v>
      </c>
      <c r="D35" s="33" t="s">
        <v>1500</v>
      </c>
      <c r="E35" s="33" t="s">
        <v>596</v>
      </c>
      <c r="F35" s="34">
        <v>3116</v>
      </c>
      <c r="G35" s="38" t="s">
        <v>765</v>
      </c>
      <c r="H35" s="38" t="s">
        <v>766</v>
      </c>
      <c r="I35" s="37" t="s">
        <v>54</v>
      </c>
      <c r="J35" s="45"/>
      <c r="K35" s="45" t="s">
        <v>1022</v>
      </c>
      <c r="L35" s="45" t="s">
        <v>1022</v>
      </c>
      <c r="M35" s="55">
        <v>1</v>
      </c>
      <c r="N35" s="46" t="str">
        <f>"&lt;wpt lat="""&amp;G35&amp;""" lon="""&amp;H35&amp;"""&gt;&lt;ele&gt;"&amp;F35&amp;"&lt;/ele&gt;&lt;name&gt;"&amp;D35&amp;"&lt;/name&gt;&lt;desc&gt;Nombre oficial: "&amp;E35&amp;"&amp;#10;Altitud: "&amp;F35&amp;" m &amp;#10;Dificultad: "&amp;I35&amp;"&amp;#10;Más información: "&amp;J35&amp;"&lt;/desc&gt;&lt;/wpt&gt;"</f>
        <v>&lt;wpt lat="42.625361" lon="0.668917"&gt;&lt;ele&gt;3116&lt;/ele&gt;&lt;name&gt;Torre de Salenques&lt;/name&gt;&lt;desc&gt;Nombre oficial: Torre d'Ixalenques&amp;#10;Altitud: 3116 m &amp;#10;Dificultad: D&amp;#10;Más información: &lt;/desc&gt;&lt;/wpt&gt;</v>
      </c>
      <c r="O35" s="48" t="str">
        <f>HYPERLINK("https://www.openstreetmap.org/edit#map=18/"&amp;G35 &amp; "/"&amp; H35 )</f>
        <v>https://www.openstreetmap.org/edit#map=18/42.625361/0.668917</v>
      </c>
      <c r="P35" s="31" t="str">
        <f>"&lt;a href='https://www.windy.com/"&amp;G35&amp;"/"&amp;H35&amp;"/wind?"&amp;G35&amp;","&amp;H35&amp;",13' target='_blank'&gt;&lt;img src='/wp-content/uploads/icono-windy-small.png' alt='Windy' title='Viento Windy'&gt;&lt;/a&gt;"</f>
        <v>&lt;a href='https://www.windy.com/42.625361/0.668917/wind?42.625361,0.668917,13' target='_blank'&gt;&lt;img src='/wp-content/uploads/icono-windy-small.png' alt='Windy' title='Viento Windy'&gt;&lt;/a&gt;</v>
      </c>
      <c r="Q35" s="47" t="str">
        <f>HYPERLINK("https://www.windy.com/"&amp;G35&amp;"/"&amp;H35&amp;"/wind?"&amp;G35&amp;","&amp;H35&amp;",13")</f>
        <v>https://www.windy.com/42.625361/0.668917/wind?42.625361,0.668917,13</v>
      </c>
      <c r="R35" s="31" t="str">
        <f>"&lt;a href='https://www.meteoblue.com/es/tiempo/pronostico/multimodel/"&amp;G35 &amp; "N" &amp; H35 &amp; "E" &amp; "' target='_blank'&gt;" &amp;"&lt;img src='/wp-content/uploads/icono-meteoblue-small.png' alt='Meteoblue' title='Multimodel Meteoblue'&gt;" &amp; "&lt;/a&gt;"</f>
        <v>&lt;a href='https://www.meteoblue.com/es/tiempo/pronostico/multimodel/42.625361N0.668917E' target='_blank'&gt;&lt;img src='/wp-content/uploads/icono-meteoblue-small.png' alt='Meteoblue' title='Multimodel Meteoblue'&gt;&lt;/a&gt;</v>
      </c>
      <c r="S35" s="47" t="str">
        <f>HYPERLINK("https://www.meteoblue.com/es/tiempo/pronostico/multimodel/"&amp;G35 &amp; "N" &amp; H35 &amp; "E")</f>
        <v>https://www.meteoblue.com/es/tiempo/pronostico/multimodel/42.625361N0.668917E</v>
      </c>
      <c r="T35" s="31" t="str">
        <f>"&lt;a href='https://brouter.de/brouter-web/#map=13/"&amp;G35&amp;"/"&amp;H35&amp;"/OpenTopoMap&amp;pois="&amp;H35&amp;","&amp;G35&amp; "' target='_blank'&gt;" &amp;"&lt;img src='/wp-content/uploads/icono-mapa-topografico-small.png' alt='Mapa topográfico brouter.de' title='Mapa topográfico brouter.de'&gt;" &amp; "&lt;/a&gt;"</f>
        <v>&lt;a href='https://brouter.de/brouter-web/#map=13/42.625361/0.668917/OpenTopoMap&amp;pois=0.668917,42.625361' target='_blank'&gt;&lt;img src='/wp-content/uploads/icono-mapa-topografico-small.png' alt='Mapa topográfico brouter.de' title='Mapa topográfico brouter.de'&gt;&lt;/a&gt;</v>
      </c>
      <c r="U35" s="47" t="str">
        <f>HYPERLINK("https://brouter.de/brouter-web/#map=13/"&amp;G35&amp;"/"&amp;H35&amp;"/OpenTopoMap&amp;pois="&amp;H35&amp;","&amp;G35)</f>
        <v>https://brouter.de/brouter-web/#map=13/42.625361/0.668917/OpenTopoMap&amp;pois=0.668917,42.625361</v>
      </c>
      <c r="V35" s="31" t="str">
        <f>"&lt;a href='https://gpx.studio/app#13/"&amp;G35&amp;"/"&amp;H35&amp;"' target='_blank'&gt;" &amp;"&lt;img src='/wp-content/uploads/icono-mapa-topografico-gpx-studio-small.png' alt='Mapa topográfico gpx.studio' title='Mapa topográfico gpx.studio'&gt;" &amp; "&lt;/a&gt;"</f>
        <v>&lt;a href='https://gpx.studio/app#13/42.625361/0.668917' target='_blank'&gt;&lt;img src='/wp-content/uploads/icono-mapa-topografico-gpx-studio-small.png' alt='Mapa topográfico gpx.studio' title='Mapa topográfico gpx.studio'&gt;&lt;/a&gt;</v>
      </c>
      <c r="W35" s="47" t="str">
        <f>HYPERLINK("https://gpx.studio/app#13/"&amp;G35&amp;"/"&amp;H35)</f>
        <v>https://gpx.studio/app#13/42.625361/0.668917</v>
      </c>
      <c r="X35" s="47" t="str">
        <f>HYPERLINK("https://nakarte.me/#m=13/"&amp;G35&amp;"/"&amp;H35&amp;"&amp;l=Czt/Sa")</f>
        <v>https://nakarte.me/#m=13/42.625361/0.668917&amp;l=Czt/Sa</v>
      </c>
      <c r="Y35" s="31" t="str">
        <f>"&lt;a href='https://www.google.com/maps/dir/42.8664,-2.6852/" &amp; G35&amp; "," &amp; H35 &amp; "' target='_blank'&gt;" &amp;"&lt;img src='/wp-content/uploads/icono-navegacion-google-maps-small.png' alt='Navegación Google Maps' title='Navegación Google Maps'&gt;" &amp; "&lt;/a&gt;"</f>
        <v>&lt;a href='https://www.google.com/maps/dir/42.8664,-2.6852/42.625361,0.668917' target='_blank'&gt;&lt;img src='/wp-content/uploads/icono-navegacion-google-maps-small.png' alt='Navegación Google Maps' title='Navegación Google Maps'&gt;&lt;/a&gt;</v>
      </c>
      <c r="Z35" s="46" t="str">
        <f>"&lt;a style='display: block; text-align: center; padding: 0px 0; font-size: 1.4em;' href='https://tresmiles.es/mapa.html?lat="&amp;G35&amp;"&amp;lon="&amp;H35&amp;"&amp;zoom=17'&gt;&lt;img src='/wp-content/uploads/icono-mapa-topografico-small.png' alt='Mapa' title='Mapa'&gt;&lt;/a&gt;"</f>
        <v>&lt;a style='display: block; text-align: center; padding: 0px 0; font-size: 1.4em;' href='https://tresmiles.es/mapa.html?lat=42.625361&amp;lon=0.668917&amp;zoom=17'&gt;&lt;img src='/wp-content/uploads/icono-mapa-topografico-small.png' alt='Mapa' title='Mapa'&gt;&lt;/a&gt;</v>
      </c>
      <c r="AA35" s="46" t="str">
        <f>IF(J35="",
"",
"&lt;div style='display: block; text-align: center; padding: 0px 0; font-size: 1.4em;'&gt;"&amp;
"&lt;a href='#!' class='open-popup' data-info='"&amp;"ℹ "&amp;J35&amp;"'&gt;"&amp;
"&lt;img src='/wp-content/uploads/icono-informacion-small.png' alt='Más información' title='Más información'&gt;"
&amp;"&lt;/a&gt;&lt;/div&gt;"
)</f>
        <v/>
      </c>
    </row>
    <row r="36" spans="1:27" ht="14.5" customHeight="1" x14ac:dyDescent="0.35">
      <c r="A36" s="32" t="s">
        <v>1025</v>
      </c>
      <c r="B36" s="32" t="s">
        <v>6</v>
      </c>
      <c r="C36" s="32" t="s">
        <v>1897</v>
      </c>
      <c r="D36" s="33" t="s">
        <v>1490</v>
      </c>
      <c r="E36" s="33" t="s">
        <v>311</v>
      </c>
      <c r="F36" s="34">
        <v>3113</v>
      </c>
      <c r="G36" s="38" t="s">
        <v>767</v>
      </c>
      <c r="H36" s="38" t="s">
        <v>768</v>
      </c>
      <c r="I36" s="37" t="s">
        <v>52</v>
      </c>
      <c r="J36" s="45"/>
      <c r="K36" s="45" t="s">
        <v>1022</v>
      </c>
      <c r="L36" s="45" t="s">
        <v>1022</v>
      </c>
      <c r="M36" s="55">
        <v>1</v>
      </c>
      <c r="N36" s="46" t="str">
        <f>"&lt;wpt lat="""&amp;G36&amp;""" lon="""&amp;H36&amp;"""&gt;&lt;ele&gt;"&amp;F36&amp;"&lt;/ele&gt;&lt;name&gt;"&amp;D36&amp;"&lt;/name&gt;&lt;desc&gt;Nombre oficial: "&amp;E36&amp;"&amp;#10;Altitud: "&amp;F36&amp;" m &amp;#10;Dificultad: "&amp;I36&amp;"&amp;#10;Más información: "&amp;J36&amp;"&lt;/desc&gt;&lt;/wpt&gt;"</f>
        <v>&lt;wpt lat="42.653639" lon="0.625167"&gt;&lt;ele&gt;3113&lt;/ele&gt;&lt;name&gt;Muela de Alba&lt;/name&gt;&lt;desc&gt;Nombre oficial: Quixal d'Alba&amp;#10;Altitud: 3113 m &amp;#10;Dificultad: F&amp;#10;Más información: &lt;/desc&gt;&lt;/wpt&gt;</v>
      </c>
      <c r="O36" s="48" t="str">
        <f>HYPERLINK("https://www.openstreetmap.org/edit#map=18/"&amp;G36 &amp; "/"&amp; H36 )</f>
        <v>https://www.openstreetmap.org/edit#map=18/42.653639/0.625167</v>
      </c>
      <c r="P36" s="31" t="str">
        <f>"&lt;a href='https://www.windy.com/"&amp;G36&amp;"/"&amp;H36&amp;"/wind?"&amp;G36&amp;","&amp;H36&amp;",13' target='_blank'&gt;&lt;img src='/wp-content/uploads/icono-windy-small.png' alt='Windy' title='Viento Windy'&gt;&lt;/a&gt;"</f>
        <v>&lt;a href='https://www.windy.com/42.653639/0.625167/wind?42.653639,0.625167,13' target='_blank'&gt;&lt;img src='/wp-content/uploads/icono-windy-small.png' alt='Windy' title='Viento Windy'&gt;&lt;/a&gt;</v>
      </c>
      <c r="Q36" s="47" t="str">
        <f>HYPERLINK("https://www.windy.com/"&amp;G36&amp;"/"&amp;H36&amp;"/wind?"&amp;G36&amp;","&amp;H36&amp;",13")</f>
        <v>https://www.windy.com/42.653639/0.625167/wind?42.653639,0.625167,13</v>
      </c>
      <c r="R36" s="31" t="str">
        <f>"&lt;a href='https://www.meteoblue.com/es/tiempo/pronostico/multimodel/"&amp;G36 &amp; "N" &amp; H36 &amp; "E" &amp; "' target='_blank'&gt;" &amp;"&lt;img src='/wp-content/uploads/icono-meteoblue-small.png' alt='Meteoblue' title='Multimodel Meteoblue'&gt;" &amp; "&lt;/a&gt;"</f>
        <v>&lt;a href='https://www.meteoblue.com/es/tiempo/pronostico/multimodel/42.653639N0.625167E' target='_blank'&gt;&lt;img src='/wp-content/uploads/icono-meteoblue-small.png' alt='Meteoblue' title='Multimodel Meteoblue'&gt;&lt;/a&gt;</v>
      </c>
      <c r="S36" s="47" t="str">
        <f>HYPERLINK("https://www.meteoblue.com/es/tiempo/pronostico/multimodel/"&amp;G36 &amp; "N" &amp; H36 &amp; "E")</f>
        <v>https://www.meteoblue.com/es/tiempo/pronostico/multimodel/42.653639N0.625167E</v>
      </c>
      <c r="T36" s="31" t="str">
        <f>"&lt;a href='https://brouter.de/brouter-web/#map=13/"&amp;G36&amp;"/"&amp;H36&amp;"/OpenTopoMap&amp;pois="&amp;H36&amp;","&amp;G36&amp; "' target='_blank'&gt;" &amp;"&lt;img src='/wp-content/uploads/icono-mapa-topografico-small.png' alt='Mapa topográfico brouter.de' title='Mapa topográfico brouter.de'&gt;" &amp; "&lt;/a&gt;"</f>
        <v>&lt;a href='https://brouter.de/brouter-web/#map=13/42.653639/0.625167/OpenTopoMap&amp;pois=0.625167,42.653639' target='_blank'&gt;&lt;img src='/wp-content/uploads/icono-mapa-topografico-small.png' alt='Mapa topográfico brouter.de' title='Mapa topográfico brouter.de'&gt;&lt;/a&gt;</v>
      </c>
      <c r="U36" s="47" t="str">
        <f>HYPERLINK("https://brouter.de/brouter-web/#map=13/"&amp;G36&amp;"/"&amp;H36&amp;"/OpenTopoMap&amp;pois="&amp;H36&amp;","&amp;G36)</f>
        <v>https://brouter.de/brouter-web/#map=13/42.653639/0.625167/OpenTopoMap&amp;pois=0.625167,42.653639</v>
      </c>
      <c r="V36" s="31" t="str">
        <f>"&lt;a href='https://gpx.studio/app#13/"&amp;G36&amp;"/"&amp;H36&amp;"' target='_blank'&gt;" &amp;"&lt;img src='/wp-content/uploads/icono-mapa-topografico-gpx-studio-small.png' alt='Mapa topográfico gpx.studio' title='Mapa topográfico gpx.studio'&gt;" &amp; "&lt;/a&gt;"</f>
        <v>&lt;a href='https://gpx.studio/app#13/42.653639/0.625167' target='_blank'&gt;&lt;img src='/wp-content/uploads/icono-mapa-topografico-gpx-studio-small.png' alt='Mapa topográfico gpx.studio' title='Mapa topográfico gpx.studio'&gt;&lt;/a&gt;</v>
      </c>
      <c r="W36" s="47" t="str">
        <f>HYPERLINK("https://gpx.studio/app#13/"&amp;G36&amp;"/"&amp;H36)</f>
        <v>https://gpx.studio/app#13/42.653639/0.625167</v>
      </c>
      <c r="X36" s="47" t="str">
        <f>HYPERLINK("https://nakarte.me/#m=13/"&amp;G36&amp;"/"&amp;H36&amp;"&amp;l=Czt/Sa")</f>
        <v>https://nakarte.me/#m=13/42.653639/0.625167&amp;l=Czt/Sa</v>
      </c>
      <c r="Y36" s="31" t="str">
        <f>"&lt;a href='https://www.google.com/maps/dir/42.8664,-2.6852/" &amp; G36&amp; "," &amp; H36 &amp; "' target='_blank'&gt;" &amp;"&lt;img src='/wp-content/uploads/icono-navegacion-google-maps-small.png' alt='Navegación Google Maps' title='Navegación Google Maps'&gt;" &amp; "&lt;/a&gt;"</f>
        <v>&lt;a href='https://www.google.com/maps/dir/42.8664,-2.6852/42.653639,0.625167' target='_blank'&gt;&lt;img src='/wp-content/uploads/icono-navegacion-google-maps-small.png' alt='Navegación Google Maps' title='Navegación Google Maps'&gt;&lt;/a&gt;</v>
      </c>
      <c r="Z36" s="46" t="str">
        <f>"&lt;a style='display: block; text-align: center; padding: 0px 0; font-size: 1.4em;' href='https://tresmiles.es/mapa.html?lat="&amp;G36&amp;"&amp;lon="&amp;H36&amp;"&amp;zoom=17'&gt;&lt;img src='/wp-content/uploads/icono-mapa-topografico-small.png' alt='Mapa' title='Mapa'&gt;&lt;/a&gt;"</f>
        <v>&lt;a style='display: block; text-align: center; padding: 0px 0; font-size: 1.4em;' href='https://tresmiles.es/mapa.html?lat=42.653639&amp;lon=0.625167&amp;zoom=17'&gt;&lt;img src='/wp-content/uploads/icono-mapa-topografico-small.png' alt='Mapa' title='Mapa'&gt;&lt;/a&gt;</v>
      </c>
      <c r="AA36" s="46" t="str">
        <f>IF(J36="",
"",
"&lt;div style='display: block; text-align: center; padding: 0px 0; font-size: 1.4em;'&gt;"&amp;
"&lt;a href='#!' class='open-popup' data-info='"&amp;"ℹ "&amp;J36&amp;"'&gt;"&amp;
"&lt;img src='/wp-content/uploads/icono-informacion-small.png' alt='Más información' title='Más información'&gt;"
&amp;"&lt;/a&gt;&lt;/div&gt;"
)</f>
        <v/>
      </c>
    </row>
    <row r="37" spans="1:27" ht="14.5" customHeight="1" x14ac:dyDescent="0.35">
      <c r="A37" s="32" t="s">
        <v>1025</v>
      </c>
      <c r="B37" s="32" t="s">
        <v>6</v>
      </c>
      <c r="C37" s="32" t="s">
        <v>1897</v>
      </c>
      <c r="D37" s="33" t="s">
        <v>1492</v>
      </c>
      <c r="E37" s="33" t="s">
        <v>308</v>
      </c>
      <c r="F37" s="34">
        <v>3112</v>
      </c>
      <c r="G37" s="38" t="s">
        <v>769</v>
      </c>
      <c r="H37" s="38" t="s">
        <v>770</v>
      </c>
      <c r="I37" s="37" t="s">
        <v>50</v>
      </c>
      <c r="J37" s="45"/>
      <c r="K37" s="45" t="s">
        <v>1022</v>
      </c>
      <c r="L37" s="45" t="s">
        <v>1022</v>
      </c>
      <c r="M37" s="55">
        <v>3</v>
      </c>
      <c r="N37" s="46" t="str">
        <f>"&lt;wpt lat="""&amp;G37&amp;""" lon="""&amp;H37&amp;"""&gt;&lt;ele&gt;"&amp;F37&amp;"&lt;/ele&gt;&lt;name&gt;"&amp;D37&amp;"&lt;/name&gt;&lt;desc&gt;Nombre oficial: "&amp;E37&amp;"&amp;#10;Altitud: "&amp;F37&amp;" m &amp;#10;Dificultad: "&amp;I37&amp;"&amp;#10;Más información: "&amp;J37&amp;"&lt;/desc&gt;&lt;/wpt&gt;"</f>
        <v>&lt;wpt lat="42.655639" lon="0.620944"&gt;&lt;ele&gt;3112&lt;/ele&gt;&lt;name&gt;Pico de Alba&lt;/name&gt;&lt;desc&gt;Nombre oficial: Tuca d'Alba&amp;#10;Altitud: 3112 m &amp;#10;Dificultad: F+&amp;#10;Más información: &lt;/desc&gt;&lt;/wpt&gt;</v>
      </c>
      <c r="O37" s="48" t="str">
        <f>HYPERLINK("https://www.openstreetmap.org/edit#map=18/"&amp;G37 &amp; "/"&amp; H37 )</f>
        <v>https://www.openstreetmap.org/edit#map=18/42.655639/0.620944</v>
      </c>
      <c r="P37" s="31" t="str">
        <f>"&lt;a href='https://www.windy.com/"&amp;G37&amp;"/"&amp;H37&amp;"/wind?"&amp;G37&amp;","&amp;H37&amp;",13' target='_blank'&gt;&lt;img src='/wp-content/uploads/icono-windy-small.png' alt='Windy' title='Viento Windy'&gt;&lt;/a&gt;"</f>
        <v>&lt;a href='https://www.windy.com/42.655639/0.620944/wind?42.655639,0.620944,13' target='_blank'&gt;&lt;img src='/wp-content/uploads/icono-windy-small.png' alt='Windy' title='Viento Windy'&gt;&lt;/a&gt;</v>
      </c>
      <c r="Q37" s="47" t="str">
        <f>HYPERLINK("https://www.windy.com/"&amp;G37&amp;"/"&amp;H37&amp;"/wind?"&amp;G37&amp;","&amp;H37&amp;",13")</f>
        <v>https://www.windy.com/42.655639/0.620944/wind?42.655639,0.620944,13</v>
      </c>
      <c r="R37" s="31" t="str">
        <f>"&lt;a href='https://www.meteoblue.com/es/tiempo/pronostico/multimodel/"&amp;G37 &amp; "N" &amp; H37 &amp; "E" &amp; "' target='_blank'&gt;" &amp;"&lt;img src='/wp-content/uploads/icono-meteoblue-small.png' alt='Meteoblue' title='Multimodel Meteoblue'&gt;" &amp; "&lt;/a&gt;"</f>
        <v>&lt;a href='https://www.meteoblue.com/es/tiempo/pronostico/multimodel/42.655639N0.620944E' target='_blank'&gt;&lt;img src='/wp-content/uploads/icono-meteoblue-small.png' alt='Meteoblue' title='Multimodel Meteoblue'&gt;&lt;/a&gt;</v>
      </c>
      <c r="S37" s="47" t="str">
        <f>HYPERLINK("https://www.meteoblue.com/es/tiempo/pronostico/multimodel/"&amp;G37 &amp; "N" &amp; H37 &amp; "E")</f>
        <v>https://www.meteoblue.com/es/tiempo/pronostico/multimodel/42.655639N0.620944E</v>
      </c>
      <c r="T37" s="31" t="str">
        <f>"&lt;a href='https://brouter.de/brouter-web/#map=13/"&amp;G37&amp;"/"&amp;H37&amp;"/OpenTopoMap&amp;pois="&amp;H37&amp;","&amp;G37&amp; "' target='_blank'&gt;" &amp;"&lt;img src='/wp-content/uploads/icono-mapa-topografico-small.png' alt='Mapa topográfico brouter.de' title='Mapa topográfico brouter.de'&gt;" &amp; "&lt;/a&gt;"</f>
        <v>&lt;a href='https://brouter.de/brouter-web/#map=13/42.655639/0.620944/OpenTopoMap&amp;pois=0.620944,42.655639' target='_blank'&gt;&lt;img src='/wp-content/uploads/icono-mapa-topografico-small.png' alt='Mapa topográfico brouter.de' title='Mapa topográfico brouter.de'&gt;&lt;/a&gt;</v>
      </c>
      <c r="U37" s="47" t="str">
        <f>HYPERLINK("https://brouter.de/brouter-web/#map=13/"&amp;G37&amp;"/"&amp;H37&amp;"/OpenTopoMap&amp;pois="&amp;H37&amp;","&amp;G37)</f>
        <v>https://brouter.de/brouter-web/#map=13/42.655639/0.620944/OpenTopoMap&amp;pois=0.620944,42.655639</v>
      </c>
      <c r="V37" s="31" t="str">
        <f>"&lt;a href='https://gpx.studio/app#13/"&amp;G37&amp;"/"&amp;H37&amp;"' target='_blank'&gt;" &amp;"&lt;img src='/wp-content/uploads/icono-mapa-topografico-gpx-studio-small.png' alt='Mapa topográfico gpx.studio' title='Mapa topográfico gpx.studio'&gt;" &amp; "&lt;/a&gt;"</f>
        <v>&lt;a href='https://gpx.studio/app#13/42.655639/0.620944' target='_blank'&gt;&lt;img src='/wp-content/uploads/icono-mapa-topografico-gpx-studio-small.png' alt='Mapa topográfico gpx.studio' title='Mapa topográfico gpx.studio'&gt;&lt;/a&gt;</v>
      </c>
      <c r="W37" s="47" t="str">
        <f>HYPERLINK("https://gpx.studio/app#13/"&amp;G37&amp;"/"&amp;H37)</f>
        <v>https://gpx.studio/app#13/42.655639/0.620944</v>
      </c>
      <c r="X37" s="47" t="str">
        <f>HYPERLINK("https://nakarte.me/#m=13/"&amp;G37&amp;"/"&amp;H37&amp;"&amp;l=Czt/Sa")</f>
        <v>https://nakarte.me/#m=13/42.655639/0.620944&amp;l=Czt/Sa</v>
      </c>
      <c r="Y37" s="31" t="str">
        <f>"&lt;a href='https://www.google.com/maps/dir/42.8664,-2.6852/" &amp; G37&amp; "," &amp; H37 &amp; "' target='_blank'&gt;" &amp;"&lt;img src='/wp-content/uploads/icono-navegacion-google-maps-small.png' alt='Navegación Google Maps' title='Navegación Google Maps'&gt;" &amp; "&lt;/a&gt;"</f>
        <v>&lt;a href='https://www.google.com/maps/dir/42.8664,-2.6852/42.655639,0.620944' target='_blank'&gt;&lt;img src='/wp-content/uploads/icono-navegacion-google-maps-small.png' alt='Navegación Google Maps' title='Navegación Google Maps'&gt;&lt;/a&gt;</v>
      </c>
      <c r="Z37" s="46" t="str">
        <f>"&lt;a style='display: block; text-align: center; padding: 0px 0; font-size: 1.4em;' href='https://tresmiles.es/mapa.html?lat="&amp;G37&amp;"&amp;lon="&amp;H37&amp;"&amp;zoom=17'&gt;&lt;img src='/wp-content/uploads/icono-mapa-topografico-small.png' alt='Mapa' title='Mapa'&gt;&lt;/a&gt;"</f>
        <v>&lt;a style='display: block; text-align: center; padding: 0px 0; font-size: 1.4em;' href='https://tresmiles.es/mapa.html?lat=42.655639&amp;lon=0.620944&amp;zoom=17'&gt;&lt;img src='/wp-content/uploads/icono-mapa-topografico-small.png' alt='Mapa' title='Mapa'&gt;&lt;/a&gt;</v>
      </c>
      <c r="AA37" s="46" t="str">
        <f>IF(J37="",
"",
"&lt;div style='display: block; text-align: center; padding: 0px 0; font-size: 1.4em;'&gt;"&amp;
"&lt;a href='#!' class='open-popup' data-info='"&amp;"ℹ "&amp;J37&amp;"'&gt;"&amp;
"&lt;img src='/wp-content/uploads/icono-informacion-small.png' alt='Más información' title='Más información'&gt;"
&amp;"&lt;/a&gt;&lt;/div&gt;"
)</f>
        <v/>
      </c>
    </row>
    <row r="38" spans="1:27" ht="14.5" customHeight="1" x14ac:dyDescent="0.35">
      <c r="A38" s="32" t="s">
        <v>1025</v>
      </c>
      <c r="B38" s="32" t="s">
        <v>6</v>
      </c>
      <c r="C38" s="32" t="s">
        <v>1897</v>
      </c>
      <c r="D38" s="33" t="s">
        <v>1221</v>
      </c>
      <c r="E38" s="33" t="s">
        <v>571</v>
      </c>
      <c r="F38" s="34">
        <v>3088</v>
      </c>
      <c r="G38" s="38" t="s">
        <v>805</v>
      </c>
      <c r="H38" s="38" t="s">
        <v>806</v>
      </c>
      <c r="I38" s="37" t="s">
        <v>48</v>
      </c>
      <c r="J38" s="45" t="s">
        <v>2259</v>
      </c>
      <c r="K38" s="45" t="s">
        <v>1021</v>
      </c>
      <c r="L38" s="45" t="s">
        <v>1022</v>
      </c>
      <c r="M38" s="55">
        <v>1</v>
      </c>
      <c r="N38" s="46" t="str">
        <f>"&lt;wpt lat="""&amp;G38&amp;""" lon="""&amp;H38&amp;"""&gt;&lt;ele&gt;"&amp;F38&amp;"&lt;/ele&gt;&lt;name&gt;"&amp;D38&amp;"&lt;/name&gt;&lt;desc&gt;Nombre oficial: "&amp;E38&amp;"&amp;#10;Altitud: "&amp;F38&amp;" m &amp;#10;Dificultad: "&amp;I38&amp;"&amp;#10;Más información: "&amp;J38&amp;"&lt;/desc&gt;&lt;/wpt&gt;"</f>
        <v>&lt;wpt lat="42.628056" lon="0.650000"&gt;&lt;ele&gt;3088&lt;/ele&gt;&lt;name&gt;Punta de la brecha superior de Llosás&lt;/name&gt;&lt;desc&gt;Nombre oficial: Agulla de la Brecha de Llosàs&amp;#10;Altitud: 3088 m &amp;#10;Dificultad: AD&amp;#10;Más información: POSIBLE DISCREPANCIA, ERROR O A ESTUDIAR. Nuevo propuesto por Cazafantasmas, con 28 m de prominencia. Pyrenaica 2018. Parece que tiene un IV http://sempremoltmeslluny.blogspot.com/2019/09/punta-de-la-brecha-superior-de-llosas.html, https://cazafantasmas3000es.blogspot.com/2022/01/los-tresmiles-fantasmas-punta-de-la.html&lt;/desc&gt;&lt;/wpt&gt;</v>
      </c>
      <c r="O38" s="48" t="str">
        <f>HYPERLINK("https://www.openstreetmap.org/edit#map=18/"&amp;G38 &amp; "/"&amp; H38 )</f>
        <v>https://www.openstreetmap.org/edit#map=18/42.628056/0.650000</v>
      </c>
      <c r="P38" s="31" t="str">
        <f>"&lt;a href='https://www.windy.com/"&amp;G38&amp;"/"&amp;H38&amp;"/wind?"&amp;G38&amp;","&amp;H38&amp;",13' target='_blank'&gt;&lt;img src='/wp-content/uploads/icono-windy-small.png' alt='Windy' title='Viento Windy'&gt;&lt;/a&gt;"</f>
        <v>&lt;a href='https://www.windy.com/42.628056/0.650000/wind?42.628056,0.650000,13' target='_blank'&gt;&lt;img src='/wp-content/uploads/icono-windy-small.png' alt='Windy' title='Viento Windy'&gt;&lt;/a&gt;</v>
      </c>
      <c r="Q38" s="47" t="str">
        <f>HYPERLINK("https://www.windy.com/"&amp;G38&amp;"/"&amp;H38&amp;"/wind?"&amp;G38&amp;","&amp;H38&amp;",13")</f>
        <v>https://www.windy.com/42.628056/0.650000/wind?42.628056,0.650000,13</v>
      </c>
      <c r="R38" s="31" t="str">
        <f>"&lt;a href='https://www.meteoblue.com/es/tiempo/pronostico/multimodel/"&amp;G38 &amp; "N" &amp; H38 &amp; "E" &amp; "' target='_blank'&gt;" &amp;"&lt;img src='/wp-content/uploads/icono-meteoblue-small.png' alt='Meteoblue' title='Multimodel Meteoblue'&gt;" &amp; "&lt;/a&gt;"</f>
        <v>&lt;a href='https://www.meteoblue.com/es/tiempo/pronostico/multimodel/42.628056N0.650000E' target='_blank'&gt;&lt;img src='/wp-content/uploads/icono-meteoblue-small.png' alt='Meteoblue' title='Multimodel Meteoblue'&gt;&lt;/a&gt;</v>
      </c>
      <c r="S38" s="47" t="str">
        <f>HYPERLINK("https://www.meteoblue.com/es/tiempo/pronostico/multimodel/"&amp;G38 &amp; "N" &amp; H38 &amp; "E")</f>
        <v>https://www.meteoblue.com/es/tiempo/pronostico/multimodel/42.628056N0.650000E</v>
      </c>
      <c r="T38" s="31" t="str">
        <f>"&lt;a href='https://brouter.de/brouter-web/#map=13/"&amp;G38&amp;"/"&amp;H38&amp;"/OpenTopoMap&amp;pois="&amp;H38&amp;","&amp;G38&amp; "' target='_blank'&gt;" &amp;"&lt;img src='/wp-content/uploads/icono-mapa-topografico-small.png' alt='Mapa topográfico brouter.de' title='Mapa topográfico brouter.de'&gt;" &amp; "&lt;/a&gt;"</f>
        <v>&lt;a href='https://brouter.de/brouter-web/#map=13/42.628056/0.650000/OpenTopoMap&amp;pois=0.650000,42.628056' target='_blank'&gt;&lt;img src='/wp-content/uploads/icono-mapa-topografico-small.png' alt='Mapa topográfico brouter.de' title='Mapa topográfico brouter.de'&gt;&lt;/a&gt;</v>
      </c>
      <c r="U38" s="47" t="str">
        <f>HYPERLINK("https://brouter.de/brouter-web/#map=13/"&amp;G38&amp;"/"&amp;H38&amp;"/OpenTopoMap&amp;pois="&amp;H38&amp;","&amp;G38)</f>
        <v>https://brouter.de/brouter-web/#map=13/42.628056/0.650000/OpenTopoMap&amp;pois=0.650000,42.628056</v>
      </c>
      <c r="V38" s="31" t="str">
        <f>"&lt;a href='https://gpx.studio/app#13/"&amp;G38&amp;"/"&amp;H38&amp;"' target='_blank'&gt;" &amp;"&lt;img src='/wp-content/uploads/icono-mapa-topografico-gpx-studio-small.png' alt='Mapa topográfico gpx.studio' title='Mapa topográfico gpx.studio'&gt;" &amp; "&lt;/a&gt;"</f>
        <v>&lt;a href='https://gpx.studio/app#13/42.628056/0.650000' target='_blank'&gt;&lt;img src='/wp-content/uploads/icono-mapa-topografico-gpx-studio-small.png' alt='Mapa topográfico gpx.studio' title='Mapa topográfico gpx.studio'&gt;&lt;/a&gt;</v>
      </c>
      <c r="W38" s="47" t="str">
        <f>HYPERLINK("https://gpx.studio/app#13/"&amp;G38&amp;"/"&amp;H38)</f>
        <v>https://gpx.studio/app#13/42.628056/0.650000</v>
      </c>
      <c r="X38" s="47" t="str">
        <f>HYPERLINK("https://nakarte.me/#m=13/"&amp;G38&amp;"/"&amp;H38&amp;"&amp;l=Czt/Sa")</f>
        <v>https://nakarte.me/#m=13/42.628056/0.650000&amp;l=Czt/Sa</v>
      </c>
      <c r="Y38" s="31" t="str">
        <f>"&lt;a href='https://www.google.com/maps/dir/42.8664,-2.6852/" &amp; G38&amp; "," &amp; H38 &amp; "' target='_blank'&gt;" &amp;"&lt;img src='/wp-content/uploads/icono-navegacion-google-maps-small.png' alt='Navegación Google Maps' title='Navegación Google Maps'&gt;" &amp; "&lt;/a&gt;"</f>
        <v>&lt;a href='https://www.google.com/maps/dir/42.8664,-2.6852/42.628056,0.650000' target='_blank'&gt;&lt;img src='/wp-content/uploads/icono-navegacion-google-maps-small.png' alt='Navegación Google Maps' title='Navegación Google Maps'&gt;&lt;/a&gt;</v>
      </c>
      <c r="Z38" s="46" t="str">
        <f>"&lt;a style='display: block; text-align: center; padding: 0px 0; font-size: 1.4em;' href='https://tresmiles.es/mapa.html?lat="&amp;G38&amp;"&amp;lon="&amp;H38&amp;"&amp;zoom=17'&gt;&lt;img src='/wp-content/uploads/icono-mapa-topografico-small.png' alt='Mapa' title='Mapa'&gt;&lt;/a&gt;"</f>
        <v>&lt;a style='display: block; text-align: center; padding: 0px 0; font-size: 1.4em;' href='https://tresmiles.es/mapa.html?lat=42.628056&amp;lon=0.650000&amp;zoom=17'&gt;&lt;img src='/wp-content/uploads/icono-mapa-topografico-small.png' alt='Mapa' title='Mapa'&gt;&lt;/a&gt;</v>
      </c>
      <c r="AA38" s="46" t="str">
        <f>IF(J38="",
"",
"&lt;div style='display: block; text-align: center; padding: 0px 0; font-size: 1.4em;'&gt;"&amp;
"&lt;a href='#!' class='open-popup' data-info='"&amp;"ℹ "&amp;J38&amp;"'&gt;"&amp;
"&lt;img src='/wp-content/uploads/icono-informacion-small.png' alt='Más información' title='Más información'&gt;"
&amp;"&lt;/a&gt;&lt;/div&gt;"
)</f>
        <v>&lt;div style='display: block; text-align: center; padding: 0px 0; font-size: 1.4em;'&gt;&lt;a href='#!' class='open-popup' data-info='ℹ POSIBLE DISCREPANCIA, ERROR O A ESTUDIAR. Nuevo propuesto por Cazafantasmas, con 28 m de prominencia. Pyrenaica 2018. Parece que tiene un IV http://sempremoltmeslluny.blogspot.com/2019/09/punta-de-la-brecha-superior-de-llosas.html, https://cazafantasmas3000es.blogspot.com/2022/01/los-tresmiles-fantasmas-punta-de-la.html'&gt;&lt;img src='/wp-content/uploads/icono-informacion-small.png' alt='Más información' title='Más información'&gt;&lt;/a&gt;&lt;/div&gt;</v>
      </c>
    </row>
    <row r="39" spans="1:27" ht="14.5" customHeight="1" x14ac:dyDescent="0.35">
      <c r="A39" s="32" t="s">
        <v>1025</v>
      </c>
      <c r="B39" s="32" t="s">
        <v>6</v>
      </c>
      <c r="C39" s="32" t="s">
        <v>1897</v>
      </c>
      <c r="D39" s="33" t="s">
        <v>1198</v>
      </c>
      <c r="E39" s="28" t="s">
        <v>4</v>
      </c>
      <c r="F39" s="36">
        <v>3087</v>
      </c>
      <c r="G39" s="37" t="s">
        <v>1213</v>
      </c>
      <c r="H39" s="37" t="s">
        <v>1199</v>
      </c>
      <c r="I39" s="37" t="s">
        <v>49</v>
      </c>
      <c r="J39" s="45" t="s">
        <v>2260</v>
      </c>
      <c r="K39" s="45" t="s">
        <v>1022</v>
      </c>
      <c r="L39" s="45" t="s">
        <v>1021</v>
      </c>
      <c r="M39" s="55">
        <v>1</v>
      </c>
      <c r="N39" s="46" t="str">
        <f>"&lt;wpt lat="""&amp;G39&amp;""" lon="""&amp;H39&amp;"""&gt;&lt;ele&gt;"&amp;F39&amp;"&lt;/ele&gt;&lt;name&gt;"&amp;D39&amp;"&lt;/name&gt;&lt;desc&gt;Nombre oficial: "&amp;E39&amp;"&amp;#10;Altitud: "&amp;F39&amp;" m &amp;#10;Dificultad: "&amp;I39&amp;"&amp;#10;Más información: "&amp;J39&amp;"&lt;/desc&gt;&lt;/wpt&gt;"</f>
        <v>&lt;wpt lat="42.654250" lon="0.623472"&gt;&lt;ele&gt;3087&lt;/ele&gt;&lt;name&gt;Colmillo de Alba Oriental&lt;/name&gt;&lt;desc&gt;Nombre oficial: &amp;#10;Altitud: 3087 m &amp;#10;Dificultad: PD&amp;#10;Más información: POSIBLE DISCREPANCIA, ERROR O A ESTUDIAR. Se accede desde el collado Inferior de Alba continuando la cresta hacia el SSE y es la segunda cota. Otro nombre propuesto por Mendikat es "Incisivo Oriental de Alba" y le da 3.097 m de altitud y 14,1 m de prominencia. La primera cota es el "Colmillo de Alba Occidental", que no cumple requisito de tresmil (3092 m, pero no llega por poco a la prominencia de 10 m). &lt;/desc&gt;&lt;/wpt&gt;</v>
      </c>
      <c r="O39" s="48" t="str">
        <f>HYPERLINK("https://www.openstreetmap.org/edit#map=18/"&amp;G39 &amp; "/"&amp; H39 )</f>
        <v>https://www.openstreetmap.org/edit#map=18/42.654250/0.623472</v>
      </c>
      <c r="P39" s="31" t="str">
        <f>"&lt;a href='https://www.windy.com/"&amp;G39&amp;"/"&amp;H39&amp;"/wind?"&amp;G39&amp;","&amp;H39&amp;",13' target='_blank'&gt;&lt;img src='/wp-content/uploads/icono-windy-small.png' alt='Windy' title='Viento Windy'&gt;&lt;/a&gt;"</f>
        <v>&lt;a href='https://www.windy.com/42.654250/0.623472/wind?42.654250,0.623472,13' target='_blank'&gt;&lt;img src='/wp-content/uploads/icono-windy-small.png' alt='Windy' title='Viento Windy'&gt;&lt;/a&gt;</v>
      </c>
      <c r="Q39" s="47" t="str">
        <f>HYPERLINK("https://www.windy.com/"&amp;G39&amp;"/"&amp;H39&amp;"/wind?"&amp;G39&amp;","&amp;H39&amp;",13")</f>
        <v>https://www.windy.com/42.654250/0.623472/wind?42.654250,0.623472,13</v>
      </c>
      <c r="R39" s="31" t="str">
        <f>"&lt;a href='https://www.meteoblue.com/es/tiempo/pronostico/multimodel/"&amp;G39 &amp; "N" &amp; H39 &amp; "E" &amp; "' target='_blank'&gt;" &amp;"&lt;img src='/wp-content/uploads/icono-meteoblue-small.png' alt='Meteoblue' title='Multimodel Meteoblue'&gt;" &amp; "&lt;/a&gt;"</f>
        <v>&lt;a href='https://www.meteoblue.com/es/tiempo/pronostico/multimodel/42.654250N0.623472E' target='_blank'&gt;&lt;img src='/wp-content/uploads/icono-meteoblue-small.png' alt='Meteoblue' title='Multimodel Meteoblue'&gt;&lt;/a&gt;</v>
      </c>
      <c r="S39" s="47" t="str">
        <f>HYPERLINK("https://www.meteoblue.com/es/tiempo/pronostico/multimodel/"&amp;G39 &amp; "N" &amp; H39 &amp; "E")</f>
        <v>https://www.meteoblue.com/es/tiempo/pronostico/multimodel/42.654250N0.623472E</v>
      </c>
      <c r="T39" s="31" t="str">
        <f>"&lt;a href='https://brouter.de/brouter-web/#map=13/"&amp;G39&amp;"/"&amp;H39&amp;"/OpenTopoMap&amp;pois="&amp;H39&amp;","&amp;G39&amp; "' target='_blank'&gt;" &amp;"&lt;img src='/wp-content/uploads/icono-mapa-topografico-small.png' alt='Mapa topográfico brouter.de' title='Mapa topográfico brouter.de'&gt;" &amp; "&lt;/a&gt;"</f>
        <v>&lt;a href='https://brouter.de/brouter-web/#map=13/42.654250/0.623472/OpenTopoMap&amp;pois=0.623472,42.654250' target='_blank'&gt;&lt;img src='/wp-content/uploads/icono-mapa-topografico-small.png' alt='Mapa topográfico brouter.de' title='Mapa topográfico brouter.de'&gt;&lt;/a&gt;</v>
      </c>
      <c r="U39" s="47" t="str">
        <f>HYPERLINK("https://brouter.de/brouter-web/#map=13/"&amp;G39&amp;"/"&amp;H39&amp;"/OpenTopoMap&amp;pois="&amp;H39&amp;","&amp;G39)</f>
        <v>https://brouter.de/brouter-web/#map=13/42.654250/0.623472/OpenTopoMap&amp;pois=0.623472,42.654250</v>
      </c>
      <c r="V39" s="31" t="str">
        <f>"&lt;a href='https://gpx.studio/app#13/"&amp;G39&amp;"/"&amp;H39&amp;"' target='_blank'&gt;" &amp;"&lt;img src='/wp-content/uploads/icono-mapa-topografico-gpx-studio-small.png' alt='Mapa topográfico gpx.studio' title='Mapa topográfico gpx.studio'&gt;" &amp; "&lt;/a&gt;"</f>
        <v>&lt;a href='https://gpx.studio/app#13/42.654250/0.623472' target='_blank'&gt;&lt;img src='/wp-content/uploads/icono-mapa-topografico-gpx-studio-small.png' alt='Mapa topográfico gpx.studio' title='Mapa topográfico gpx.studio'&gt;&lt;/a&gt;</v>
      </c>
      <c r="W39" s="47" t="str">
        <f>HYPERLINK("https://gpx.studio/app#13/"&amp;G39&amp;"/"&amp;H39)</f>
        <v>https://gpx.studio/app#13/42.654250/0.623472</v>
      </c>
      <c r="X39" s="47" t="str">
        <f>HYPERLINK("https://nakarte.me/#m=13/"&amp;G39&amp;"/"&amp;H39&amp;"&amp;l=Czt/Sa")</f>
        <v>https://nakarte.me/#m=13/42.654250/0.623472&amp;l=Czt/Sa</v>
      </c>
      <c r="Y39" s="31" t="str">
        <f>"&lt;a href='https://www.google.com/maps/dir/42.8664,-2.6852/" &amp; G39&amp; "," &amp; H39 &amp; "' target='_blank'&gt;" &amp;"&lt;img src='/wp-content/uploads/icono-navegacion-google-maps-small.png' alt='Navegación Google Maps' title='Navegación Google Maps'&gt;" &amp; "&lt;/a&gt;"</f>
        <v>&lt;a href='https://www.google.com/maps/dir/42.8664,-2.6852/42.654250,0.623472' target='_blank'&gt;&lt;img src='/wp-content/uploads/icono-navegacion-google-maps-small.png' alt='Navegación Google Maps' title='Navegación Google Maps'&gt;&lt;/a&gt;</v>
      </c>
      <c r="Z39" s="46" t="str">
        <f>"&lt;a style='display: block; text-align: center; padding: 0px 0; font-size: 1.4em;' href='https://tresmiles.es/mapa.html?lat="&amp;G39&amp;"&amp;lon="&amp;H39&amp;"&amp;zoom=17'&gt;&lt;img src='/wp-content/uploads/icono-mapa-topografico-small.png' alt='Mapa' title='Mapa'&gt;&lt;/a&gt;"</f>
        <v>&lt;a style='display: block; text-align: center; padding: 0px 0; font-size: 1.4em;' href='https://tresmiles.es/mapa.html?lat=42.654250&amp;lon=0.623472&amp;zoom=17'&gt;&lt;img src='/wp-content/uploads/icono-mapa-topografico-small.png' alt='Mapa' title='Mapa'&gt;&lt;/a&gt;</v>
      </c>
      <c r="AA39" s="46" t="str">
        <f>IF(J39="",
"",
"&lt;div style='display: block; text-align: center; padding: 0px 0; font-size: 1.4em;'&gt;"&amp;
"&lt;a href='#!' class='open-popup' data-info='"&amp;"ℹ "&amp;J39&amp;"'&gt;"&amp;
"&lt;img src='/wp-content/uploads/icono-informacion-small.png' alt='Más información' title='Más información'&gt;"
&amp;"&lt;/a&gt;&lt;/div&gt;"
)</f>
        <v>&lt;div style='display: block; text-align: center; padding: 0px 0; font-size: 1.4em;'&gt;&lt;a href='#!' class='open-popup' data-info='ℹ POSIBLE DISCREPANCIA, ERROR O A ESTUDIAR. Se accede desde el collado Inferior de Alba continuando la cresta hacia el SSE y es la segunda cota. Otro nombre propuesto por Mendikat es "Incisivo Oriental de Alba" y le da 3.097 m de altitud y 14,1 m de prominencia. La primera cota es el "Colmillo de Alba Occidental", que no cumple requisito de tresmil (3092 m, pero no llega por poco a la prominencia de 10 m). '&gt;&lt;img src='/wp-content/uploads/icono-informacion-small.png' alt='Más información' title='Más información'&gt;&lt;/a&gt;&lt;/div&gt;</v>
      </c>
    </row>
    <row r="40" spans="1:27" ht="14.5" customHeight="1" x14ac:dyDescent="0.35">
      <c r="A40" s="32" t="s">
        <v>1025</v>
      </c>
      <c r="B40" s="32" t="s">
        <v>6</v>
      </c>
      <c r="C40" s="32" t="s">
        <v>1897</v>
      </c>
      <c r="D40" s="33" t="s">
        <v>1195</v>
      </c>
      <c r="E40" s="33" t="s">
        <v>572</v>
      </c>
      <c r="F40" s="34">
        <v>3077</v>
      </c>
      <c r="G40" s="38" t="s">
        <v>1469</v>
      </c>
      <c r="H40" s="38" t="s">
        <v>1470</v>
      </c>
      <c r="I40" s="37" t="s">
        <v>54</v>
      </c>
      <c r="J40" s="51" t="s">
        <v>1468</v>
      </c>
      <c r="K40" s="45" t="s">
        <v>1022</v>
      </c>
      <c r="L40" s="45" t="s">
        <v>1022</v>
      </c>
      <c r="M40" s="55">
        <v>0</v>
      </c>
      <c r="N40" s="46" t="str">
        <f>"&lt;wpt lat="""&amp;G40&amp;""" lon="""&amp;H40&amp;"""&gt;&lt;ele&gt;"&amp;F40&amp;"&lt;/ele&gt;&lt;name&gt;"&amp;D40&amp;"&lt;/name&gt;&lt;desc&gt;Nombre oficial: "&amp;E40&amp;"&amp;#10;Altitud: "&amp;F40&amp;" m &amp;#10;Dificultad: "&amp;I40&amp;"&amp;#10;Más información: "&amp;J40&amp;"&lt;/desc&gt;&lt;/wpt&gt;"</f>
        <v>&lt;wpt lat="42.641776" lon="0.636858"&gt;&lt;ele&gt;3077&lt;/ele&gt;&lt;name&gt;Aguja Suroeste del Pico Abadías&lt;/name&gt;&lt;desc&gt;Nombre oficial: Agulla de la Roca de Cregüeña&amp;#10;Altitud: 3077 m &amp;#10;Dificultad: D&amp;#10;Más información: https://www.mendikat.net/com/mount/12961&lt;/desc&gt;&lt;/wpt&gt;</v>
      </c>
      <c r="O40" s="48" t="str">
        <f>HYPERLINK("https://www.openstreetmap.org/edit#map=18/"&amp;G40 &amp; "/"&amp; H40 )</f>
        <v>https://www.openstreetmap.org/edit#map=18/42.641776/0.636858</v>
      </c>
      <c r="P40" s="31" t="str">
        <f>"&lt;a href='https://www.windy.com/"&amp;G40&amp;"/"&amp;H40&amp;"/wind?"&amp;G40&amp;","&amp;H40&amp;",13' target='_blank'&gt;&lt;img src='/wp-content/uploads/icono-windy-small.png' alt='Windy' title='Viento Windy'&gt;&lt;/a&gt;"</f>
        <v>&lt;a href='https://www.windy.com/42.641776/0.636858/wind?42.641776,0.636858,13' target='_blank'&gt;&lt;img src='/wp-content/uploads/icono-windy-small.png' alt='Windy' title='Viento Windy'&gt;&lt;/a&gt;</v>
      </c>
      <c r="Q40" s="47" t="str">
        <f>HYPERLINK("https://www.windy.com/"&amp;G40&amp;"/"&amp;H40&amp;"/wind?"&amp;G40&amp;","&amp;H40&amp;",13")</f>
        <v>https://www.windy.com/42.641776/0.636858/wind?42.641776,0.636858,13</v>
      </c>
      <c r="R40" s="31" t="str">
        <f>"&lt;a href='https://www.meteoblue.com/es/tiempo/pronostico/multimodel/"&amp;G40 &amp; "N" &amp; H40 &amp; "E" &amp; "' target='_blank'&gt;" &amp;"&lt;img src='/wp-content/uploads/icono-meteoblue-small.png' alt='Meteoblue' title='Multimodel Meteoblue'&gt;" &amp; "&lt;/a&gt;"</f>
        <v>&lt;a href='https://www.meteoblue.com/es/tiempo/pronostico/multimodel/42.641776N0.636858E' target='_blank'&gt;&lt;img src='/wp-content/uploads/icono-meteoblue-small.png' alt='Meteoblue' title='Multimodel Meteoblue'&gt;&lt;/a&gt;</v>
      </c>
      <c r="S40" s="47" t="str">
        <f>HYPERLINK("https://www.meteoblue.com/es/tiempo/pronostico/multimodel/"&amp;G40 &amp; "N" &amp; H40 &amp; "E")</f>
        <v>https://www.meteoblue.com/es/tiempo/pronostico/multimodel/42.641776N0.636858E</v>
      </c>
      <c r="T40" s="31" t="str">
        <f>"&lt;a href='https://brouter.de/brouter-web/#map=13/"&amp;G40&amp;"/"&amp;H40&amp;"/OpenTopoMap&amp;pois="&amp;H40&amp;","&amp;G40&amp; "' target='_blank'&gt;" &amp;"&lt;img src='/wp-content/uploads/icono-mapa-topografico-small.png' alt='Mapa topográfico brouter.de' title='Mapa topográfico brouter.de'&gt;" &amp; "&lt;/a&gt;"</f>
        <v>&lt;a href='https://brouter.de/brouter-web/#map=13/42.641776/0.636858/OpenTopoMap&amp;pois=0.636858,42.641776' target='_blank'&gt;&lt;img src='/wp-content/uploads/icono-mapa-topografico-small.png' alt='Mapa topográfico brouter.de' title='Mapa topográfico brouter.de'&gt;&lt;/a&gt;</v>
      </c>
      <c r="U40" s="47" t="str">
        <f>HYPERLINK("https://brouter.de/brouter-web/#map=13/"&amp;G40&amp;"/"&amp;H40&amp;"/OpenTopoMap&amp;pois="&amp;H40&amp;","&amp;G40)</f>
        <v>https://brouter.de/brouter-web/#map=13/42.641776/0.636858/OpenTopoMap&amp;pois=0.636858,42.641776</v>
      </c>
      <c r="V40" s="31" t="str">
        <f>"&lt;a href='https://gpx.studio/app#13/"&amp;G40&amp;"/"&amp;H40&amp;"' target='_blank'&gt;" &amp;"&lt;img src='/wp-content/uploads/icono-mapa-topografico-gpx-studio-small.png' alt='Mapa topográfico gpx.studio' title='Mapa topográfico gpx.studio'&gt;" &amp; "&lt;/a&gt;"</f>
        <v>&lt;a href='https://gpx.studio/app#13/42.641776/0.636858' target='_blank'&gt;&lt;img src='/wp-content/uploads/icono-mapa-topografico-gpx-studio-small.png' alt='Mapa topográfico gpx.studio' title='Mapa topográfico gpx.studio'&gt;&lt;/a&gt;</v>
      </c>
      <c r="W40" s="47" t="str">
        <f>HYPERLINK("https://gpx.studio/app#13/"&amp;G40&amp;"/"&amp;H40)</f>
        <v>https://gpx.studio/app#13/42.641776/0.636858</v>
      </c>
      <c r="X40" s="47" t="str">
        <f>HYPERLINK("https://nakarte.me/#m=13/"&amp;G40&amp;"/"&amp;H40&amp;"&amp;l=Czt/Sa")</f>
        <v>https://nakarte.me/#m=13/42.641776/0.636858&amp;l=Czt/Sa</v>
      </c>
      <c r="Y40" s="31" t="str">
        <f>"&lt;a href='https://www.google.com/maps/dir/42.8664,-2.6852/" &amp; G40&amp; "," &amp; H40 &amp; "' target='_blank'&gt;" &amp;"&lt;img src='/wp-content/uploads/icono-navegacion-google-maps-small.png' alt='Navegación Google Maps' title='Navegación Google Maps'&gt;" &amp; "&lt;/a&gt;"</f>
        <v>&lt;a href='https://www.google.com/maps/dir/42.8664,-2.6852/42.641776,0.636858' target='_blank'&gt;&lt;img src='/wp-content/uploads/icono-navegacion-google-maps-small.png' alt='Navegación Google Maps' title='Navegación Google Maps'&gt;&lt;/a&gt;</v>
      </c>
      <c r="Z40" s="46" t="str">
        <f>"&lt;a style='display: block; text-align: center; padding: 0px 0; font-size: 1.4em;' href='https://tresmiles.es/mapa.html?lat="&amp;G40&amp;"&amp;lon="&amp;H40&amp;"&amp;zoom=17'&gt;&lt;img src='/wp-content/uploads/icono-mapa-topografico-small.png' alt='Mapa' title='Mapa'&gt;&lt;/a&gt;"</f>
        <v>&lt;a style='display: block; text-align: center; padding: 0px 0; font-size: 1.4em;' href='https://tresmiles.es/mapa.html?lat=42.641776&amp;lon=0.636858&amp;zoom=17'&gt;&lt;img src='/wp-content/uploads/icono-mapa-topografico-small.png' alt='Mapa' title='Mapa'&gt;&lt;/a&gt;</v>
      </c>
      <c r="AA40" s="46" t="str">
        <f>IF(J40="",
"",
"&lt;div style='display: block; text-align: center; padding: 0px 0; font-size: 1.4em;'&gt;"&amp;
"&lt;a href='#!' class='open-popup' data-info='"&amp;"ℹ "&amp;J40&amp;"'&gt;"&amp;
"&lt;img src='/wp-content/uploads/icono-informacion-small.png' alt='Más información' title='Más información'&gt;"
&amp;"&lt;/a&gt;&lt;/div&gt;"
)</f>
        <v>&lt;div style='display: block; text-align: center; padding: 0px 0; font-size: 1.4em;'&gt;&lt;a href='#!' class='open-popup' data-info='ℹ https://www.mendikat.net/com/mount/12961'&gt;&lt;img src='/wp-content/uploads/icono-informacion-small.png' alt='Más información' title='Más información'&gt;&lt;/a&gt;&lt;/div&gt;</v>
      </c>
    </row>
    <row r="41" spans="1:27" ht="14.5" customHeight="1" x14ac:dyDescent="0.35">
      <c r="A41" s="32" t="s">
        <v>1025</v>
      </c>
      <c r="B41" s="32" t="s">
        <v>6</v>
      </c>
      <c r="C41" s="32" t="s">
        <v>1897</v>
      </c>
      <c r="D41" s="33" t="s">
        <v>25</v>
      </c>
      <c r="E41" s="33" t="s">
        <v>598</v>
      </c>
      <c r="F41" s="34">
        <v>3073</v>
      </c>
      <c r="G41" s="38" t="s">
        <v>826</v>
      </c>
      <c r="H41" s="38" t="s">
        <v>827</v>
      </c>
      <c r="I41" s="37" t="s">
        <v>48</v>
      </c>
      <c r="J41" s="45"/>
      <c r="K41" s="45" t="s">
        <v>1022</v>
      </c>
      <c r="L41" s="45" t="s">
        <v>1022</v>
      </c>
      <c r="M41" s="55">
        <v>1</v>
      </c>
      <c r="N41" s="46" t="str">
        <f>"&lt;wpt lat="""&amp;G41&amp;""" lon="""&amp;H41&amp;"""&gt;&lt;ele&gt;"&amp;F41&amp;"&lt;/ele&gt;&lt;name&gt;"&amp;D41&amp;"&lt;/name&gt;&lt;desc&gt;Nombre oficial: "&amp;E41&amp;"&amp;#10;Altitud: "&amp;F41&amp;" m &amp;#10;Dificultad: "&amp;I41&amp;"&amp;#10;Más información: "&amp;J41&amp;"&lt;/desc&gt;&lt;/wpt&gt;"</f>
        <v>&lt;wpt lat="42.635250" lon="0.636972"&gt;&lt;ele&gt;3073&lt;/ele&gt;&lt;name&gt;Aguja Haurillon&lt;/name&gt;&lt;desc&gt;Nombre oficial: Agulla d'Haurillon&amp;#10;Altitud: 3073 m &amp;#10;Dificultad: AD&amp;#10;Más información: &lt;/desc&gt;&lt;/wpt&gt;</v>
      </c>
      <c r="O41" s="48" t="str">
        <f>HYPERLINK("https://www.openstreetmap.org/edit#map=18/"&amp;G41 &amp; "/"&amp; H41 )</f>
        <v>https://www.openstreetmap.org/edit#map=18/42.635250/0.636972</v>
      </c>
      <c r="P41" s="31" t="str">
        <f>"&lt;a href='https://www.windy.com/"&amp;G41&amp;"/"&amp;H41&amp;"/wind?"&amp;G41&amp;","&amp;H41&amp;",13' target='_blank'&gt;&lt;img src='/wp-content/uploads/icono-windy-small.png' alt='Windy' title='Viento Windy'&gt;&lt;/a&gt;"</f>
        <v>&lt;a href='https://www.windy.com/42.635250/0.636972/wind?42.635250,0.636972,13' target='_blank'&gt;&lt;img src='/wp-content/uploads/icono-windy-small.png' alt='Windy' title='Viento Windy'&gt;&lt;/a&gt;</v>
      </c>
      <c r="Q41" s="47" t="str">
        <f>HYPERLINK("https://www.windy.com/"&amp;G41&amp;"/"&amp;H41&amp;"/wind?"&amp;G41&amp;","&amp;H41&amp;",13")</f>
        <v>https://www.windy.com/42.635250/0.636972/wind?42.635250,0.636972,13</v>
      </c>
      <c r="R41" s="31" t="str">
        <f>"&lt;a href='https://www.meteoblue.com/es/tiempo/pronostico/multimodel/"&amp;G41 &amp; "N" &amp; H41 &amp; "E" &amp; "' target='_blank'&gt;" &amp;"&lt;img src='/wp-content/uploads/icono-meteoblue-small.png' alt='Meteoblue' title='Multimodel Meteoblue'&gt;" &amp; "&lt;/a&gt;"</f>
        <v>&lt;a href='https://www.meteoblue.com/es/tiempo/pronostico/multimodel/42.635250N0.636972E' target='_blank'&gt;&lt;img src='/wp-content/uploads/icono-meteoblue-small.png' alt='Meteoblue' title='Multimodel Meteoblue'&gt;&lt;/a&gt;</v>
      </c>
      <c r="S41" s="47" t="str">
        <f>HYPERLINK("https://www.meteoblue.com/es/tiempo/pronostico/multimodel/"&amp;G41 &amp; "N" &amp; H41 &amp; "E")</f>
        <v>https://www.meteoblue.com/es/tiempo/pronostico/multimodel/42.635250N0.636972E</v>
      </c>
      <c r="T41" s="31" t="str">
        <f>"&lt;a href='https://brouter.de/brouter-web/#map=13/"&amp;G41&amp;"/"&amp;H41&amp;"/OpenTopoMap&amp;pois="&amp;H41&amp;","&amp;G41&amp; "' target='_blank'&gt;" &amp;"&lt;img src='/wp-content/uploads/icono-mapa-topografico-small.png' alt='Mapa topográfico brouter.de' title='Mapa topográfico brouter.de'&gt;" &amp; "&lt;/a&gt;"</f>
        <v>&lt;a href='https://brouter.de/brouter-web/#map=13/42.635250/0.636972/OpenTopoMap&amp;pois=0.636972,42.635250' target='_blank'&gt;&lt;img src='/wp-content/uploads/icono-mapa-topografico-small.png' alt='Mapa topográfico brouter.de' title='Mapa topográfico brouter.de'&gt;&lt;/a&gt;</v>
      </c>
      <c r="U41" s="47" t="str">
        <f>HYPERLINK("https://brouter.de/brouter-web/#map=13/"&amp;G41&amp;"/"&amp;H41&amp;"/OpenTopoMap&amp;pois="&amp;H41&amp;","&amp;G41)</f>
        <v>https://brouter.de/brouter-web/#map=13/42.635250/0.636972/OpenTopoMap&amp;pois=0.636972,42.635250</v>
      </c>
      <c r="V41" s="31" t="str">
        <f>"&lt;a href='https://gpx.studio/app#13/"&amp;G41&amp;"/"&amp;H41&amp;"' target='_blank'&gt;" &amp;"&lt;img src='/wp-content/uploads/icono-mapa-topografico-gpx-studio-small.png' alt='Mapa topográfico gpx.studio' title='Mapa topográfico gpx.studio'&gt;" &amp; "&lt;/a&gt;"</f>
        <v>&lt;a href='https://gpx.studio/app#13/42.635250/0.636972' target='_blank'&gt;&lt;img src='/wp-content/uploads/icono-mapa-topografico-gpx-studio-small.png' alt='Mapa topográfico gpx.studio' title='Mapa topográfico gpx.studio'&gt;&lt;/a&gt;</v>
      </c>
      <c r="W41" s="47" t="str">
        <f>HYPERLINK("https://gpx.studio/app#13/"&amp;G41&amp;"/"&amp;H41)</f>
        <v>https://gpx.studio/app#13/42.635250/0.636972</v>
      </c>
      <c r="X41" s="47" t="str">
        <f>HYPERLINK("https://nakarte.me/#m=13/"&amp;G41&amp;"/"&amp;H41&amp;"&amp;l=Czt/Sa")</f>
        <v>https://nakarte.me/#m=13/42.635250/0.636972&amp;l=Czt/Sa</v>
      </c>
      <c r="Y41" s="31" t="str">
        <f>"&lt;a href='https://www.google.com/maps/dir/42.8664,-2.6852/" &amp; G41&amp; "," &amp; H41 &amp; "' target='_blank'&gt;" &amp;"&lt;img src='/wp-content/uploads/icono-navegacion-google-maps-small.png' alt='Navegación Google Maps' title='Navegación Google Maps'&gt;" &amp; "&lt;/a&gt;"</f>
        <v>&lt;a href='https://www.google.com/maps/dir/42.8664,-2.6852/42.635250,0.636972' target='_blank'&gt;&lt;img src='/wp-content/uploads/icono-navegacion-google-maps-small.png' alt='Navegación Google Maps' title='Navegación Google Maps'&gt;&lt;/a&gt;</v>
      </c>
      <c r="Z41" s="46" t="str">
        <f>"&lt;a style='display: block; text-align: center; padding: 0px 0; font-size: 1.4em;' href='https://tresmiles.es/mapa.html?lat="&amp;G41&amp;"&amp;lon="&amp;H41&amp;"&amp;zoom=17'&gt;&lt;img src='/wp-content/uploads/icono-mapa-topografico-small.png' alt='Mapa' title='Mapa'&gt;&lt;/a&gt;"</f>
        <v>&lt;a style='display: block; text-align: center; padding: 0px 0; font-size: 1.4em;' href='https://tresmiles.es/mapa.html?lat=42.635250&amp;lon=0.636972&amp;zoom=17'&gt;&lt;img src='/wp-content/uploads/icono-mapa-topografico-small.png' alt='Mapa' title='Mapa'&gt;&lt;/a&gt;</v>
      </c>
      <c r="AA41" s="46" t="str">
        <f>IF(J41="",
"",
"&lt;div style='display: block; text-align: center; padding: 0px 0; font-size: 1.4em;'&gt;"&amp;
"&lt;a href='#!' class='open-popup' data-info='"&amp;"ℹ "&amp;J41&amp;"'&gt;"&amp;
"&lt;img src='/wp-content/uploads/icono-informacion-small.png' alt='Más información' title='Más información'&gt;"
&amp;"&lt;/a&gt;&lt;/div&gt;"
)</f>
        <v/>
      </c>
    </row>
    <row r="42" spans="1:27" ht="14.5" customHeight="1" x14ac:dyDescent="0.35">
      <c r="A42" s="32" t="s">
        <v>1025</v>
      </c>
      <c r="B42" s="32" t="s">
        <v>6</v>
      </c>
      <c r="C42" s="32" t="s">
        <v>1897</v>
      </c>
      <c r="D42" s="33" t="s">
        <v>1483</v>
      </c>
      <c r="E42" s="33" t="s">
        <v>575</v>
      </c>
      <c r="F42" s="34">
        <v>3061</v>
      </c>
      <c r="G42" s="38" t="s">
        <v>836</v>
      </c>
      <c r="H42" s="38" t="s">
        <v>837</v>
      </c>
      <c r="I42" s="37" t="s">
        <v>49</v>
      </c>
      <c r="J42" s="45" t="s">
        <v>56</v>
      </c>
      <c r="K42" s="45" t="s">
        <v>1022</v>
      </c>
      <c r="L42" s="45" t="s">
        <v>1022</v>
      </c>
      <c r="M42" s="55">
        <v>1</v>
      </c>
      <c r="N42" s="46" t="str">
        <f>"&lt;wpt lat="""&amp;G42&amp;""" lon="""&amp;H42&amp;"""&gt;&lt;ele&gt;"&amp;F42&amp;"&lt;/ele&gt;&lt;name&gt;"&amp;D42&amp;"&lt;/name&gt;&lt;desc&gt;Nombre oficial: "&amp;E42&amp;"&amp;#10;Altitud: "&amp;F42&amp;" m &amp;#10;Dificultad: "&amp;I42&amp;"&amp;#10;Más información: "&amp;J42&amp;"&lt;/desc&gt;&lt;/wpt&gt;"</f>
        <v>&lt;wpt lat="42.625139" lon="0.646806"&gt;&lt;ele&gt;3061&lt;/ele&gt;&lt;name&gt;Aguja Franqueville&lt;/name&gt;&lt;desc&gt;Nombre oficial: Agulla de Franqueville&amp;#10;Altitud: 3061 m &amp;#10;Dificultad: PD&amp;#10;Más información: Desde brecha inferior llosás bajar para bordear tchihtcheff y aparecer en su brecha norte (bajo el rápel de 80 m). Franquear por cara occidental&lt;/desc&gt;&lt;/wpt&gt;</v>
      </c>
      <c r="O42" s="48" t="str">
        <f>HYPERLINK("https://www.openstreetmap.org/edit#map=18/"&amp;G42 &amp; "/"&amp; H42 )</f>
        <v>https://www.openstreetmap.org/edit#map=18/42.625139/0.646806</v>
      </c>
      <c r="P42" s="31" t="str">
        <f>"&lt;a href='https://www.windy.com/"&amp;G42&amp;"/"&amp;H42&amp;"/wind?"&amp;G42&amp;","&amp;H42&amp;",13' target='_blank'&gt;&lt;img src='/wp-content/uploads/icono-windy-small.png' alt='Windy' title='Viento Windy'&gt;&lt;/a&gt;"</f>
        <v>&lt;a href='https://www.windy.com/42.625139/0.646806/wind?42.625139,0.646806,13' target='_blank'&gt;&lt;img src='/wp-content/uploads/icono-windy-small.png' alt='Windy' title='Viento Windy'&gt;&lt;/a&gt;</v>
      </c>
      <c r="Q42" s="47" t="str">
        <f>HYPERLINK("https://www.windy.com/"&amp;G42&amp;"/"&amp;H42&amp;"/wind?"&amp;G42&amp;","&amp;H42&amp;",13")</f>
        <v>https://www.windy.com/42.625139/0.646806/wind?42.625139,0.646806,13</v>
      </c>
      <c r="R42" s="31" t="str">
        <f>"&lt;a href='https://www.meteoblue.com/es/tiempo/pronostico/multimodel/"&amp;G42 &amp; "N" &amp; H42 &amp; "E" &amp; "' target='_blank'&gt;" &amp;"&lt;img src='/wp-content/uploads/icono-meteoblue-small.png' alt='Meteoblue' title='Multimodel Meteoblue'&gt;" &amp; "&lt;/a&gt;"</f>
        <v>&lt;a href='https://www.meteoblue.com/es/tiempo/pronostico/multimodel/42.625139N0.646806E' target='_blank'&gt;&lt;img src='/wp-content/uploads/icono-meteoblue-small.png' alt='Meteoblue' title='Multimodel Meteoblue'&gt;&lt;/a&gt;</v>
      </c>
      <c r="S42" s="47" t="str">
        <f>HYPERLINK("https://www.meteoblue.com/es/tiempo/pronostico/multimodel/"&amp;G42 &amp; "N" &amp; H42 &amp; "E")</f>
        <v>https://www.meteoblue.com/es/tiempo/pronostico/multimodel/42.625139N0.646806E</v>
      </c>
      <c r="T42" s="31" t="str">
        <f>"&lt;a href='https://brouter.de/brouter-web/#map=13/"&amp;G42&amp;"/"&amp;H42&amp;"/OpenTopoMap&amp;pois="&amp;H42&amp;","&amp;G42&amp; "' target='_blank'&gt;" &amp;"&lt;img src='/wp-content/uploads/icono-mapa-topografico-small.png' alt='Mapa topográfico brouter.de' title='Mapa topográfico brouter.de'&gt;" &amp; "&lt;/a&gt;"</f>
        <v>&lt;a href='https://brouter.de/brouter-web/#map=13/42.625139/0.646806/OpenTopoMap&amp;pois=0.646806,42.625139' target='_blank'&gt;&lt;img src='/wp-content/uploads/icono-mapa-topografico-small.png' alt='Mapa topográfico brouter.de' title='Mapa topográfico brouter.de'&gt;&lt;/a&gt;</v>
      </c>
      <c r="U42" s="47" t="str">
        <f>HYPERLINK("https://brouter.de/brouter-web/#map=13/"&amp;G42&amp;"/"&amp;H42&amp;"/OpenTopoMap&amp;pois="&amp;H42&amp;","&amp;G42)</f>
        <v>https://brouter.de/brouter-web/#map=13/42.625139/0.646806/OpenTopoMap&amp;pois=0.646806,42.625139</v>
      </c>
      <c r="V42" s="31" t="str">
        <f>"&lt;a href='https://gpx.studio/app#13/"&amp;G42&amp;"/"&amp;H42&amp;"' target='_blank'&gt;" &amp;"&lt;img src='/wp-content/uploads/icono-mapa-topografico-gpx-studio-small.png' alt='Mapa topográfico gpx.studio' title='Mapa topográfico gpx.studio'&gt;" &amp; "&lt;/a&gt;"</f>
        <v>&lt;a href='https://gpx.studio/app#13/42.625139/0.646806' target='_blank'&gt;&lt;img src='/wp-content/uploads/icono-mapa-topografico-gpx-studio-small.png' alt='Mapa topográfico gpx.studio' title='Mapa topográfico gpx.studio'&gt;&lt;/a&gt;</v>
      </c>
      <c r="W42" s="47" t="str">
        <f>HYPERLINK("https://gpx.studio/app#13/"&amp;G42&amp;"/"&amp;H42)</f>
        <v>https://gpx.studio/app#13/42.625139/0.646806</v>
      </c>
      <c r="X42" s="47" t="str">
        <f>HYPERLINK("https://nakarte.me/#m=13/"&amp;G42&amp;"/"&amp;H42&amp;"&amp;l=Czt/Sa")</f>
        <v>https://nakarte.me/#m=13/42.625139/0.646806&amp;l=Czt/Sa</v>
      </c>
      <c r="Y42" s="31" t="str">
        <f>"&lt;a href='https://www.google.com/maps/dir/42.8664,-2.6852/" &amp; G42&amp; "," &amp; H42 &amp; "' target='_blank'&gt;" &amp;"&lt;img src='/wp-content/uploads/icono-navegacion-google-maps-small.png' alt='Navegación Google Maps' title='Navegación Google Maps'&gt;" &amp; "&lt;/a&gt;"</f>
        <v>&lt;a href='https://www.google.com/maps/dir/42.8664,-2.6852/42.625139,0.646806' target='_blank'&gt;&lt;img src='/wp-content/uploads/icono-navegacion-google-maps-small.png' alt='Navegación Google Maps' title='Navegación Google Maps'&gt;&lt;/a&gt;</v>
      </c>
      <c r="Z42" s="46" t="str">
        <f>"&lt;a style='display: block; text-align: center; padding: 0px 0; font-size: 1.4em;' href='https://tresmiles.es/mapa.html?lat="&amp;G42&amp;"&amp;lon="&amp;H42&amp;"&amp;zoom=17'&gt;&lt;img src='/wp-content/uploads/icono-mapa-topografico-small.png' alt='Mapa' title='Mapa'&gt;&lt;/a&gt;"</f>
        <v>&lt;a style='display: block; text-align: center; padding: 0px 0; font-size: 1.4em;' href='https://tresmiles.es/mapa.html?lat=42.625139&amp;lon=0.646806&amp;zoom=17'&gt;&lt;img src='/wp-content/uploads/icono-mapa-topografico-small.png' alt='Mapa' title='Mapa'&gt;&lt;/a&gt;</v>
      </c>
      <c r="AA42" s="46" t="str">
        <f>IF(J42="",
"",
"&lt;div style='display: block; text-align: center; padding: 0px 0; font-size: 1.4em;'&gt;"&amp;
"&lt;a href='#!' class='open-popup' data-info='"&amp;"ℹ "&amp;J42&amp;"'&gt;"&amp;
"&lt;img src='/wp-content/uploads/icono-informacion-small.png' alt='Más información' title='Más información'&gt;"
&amp;"&lt;/a&gt;&lt;/div&gt;"
)</f>
        <v>&lt;div style='display: block; text-align: center; padding: 0px 0; font-size: 1.4em;'&gt;&lt;a href='#!' class='open-popup' data-info='ℹ Desde brecha inferior llosás bajar para bordear tchihtcheff y aparecer en su brecha norte (bajo el rápel de 80 m). Franquear por cara occidental'&gt;&lt;img src='/wp-content/uploads/icono-informacion-small.png' alt='Más información' title='Más información'&gt;&lt;/a&gt;&lt;/div&gt;</v>
      </c>
    </row>
    <row r="43" spans="1:27" ht="14.5" customHeight="1" x14ac:dyDescent="0.35">
      <c r="A43" s="32" t="s">
        <v>1025</v>
      </c>
      <c r="B43" s="32" t="s">
        <v>6</v>
      </c>
      <c r="C43" s="32" t="s">
        <v>1897</v>
      </c>
      <c r="D43" s="33" t="s">
        <v>27</v>
      </c>
      <c r="E43" s="33" t="s">
        <v>576</v>
      </c>
      <c r="F43" s="34">
        <v>3059</v>
      </c>
      <c r="G43" s="38" t="s">
        <v>838</v>
      </c>
      <c r="H43" s="38" t="s">
        <v>839</v>
      </c>
      <c r="I43" s="37" t="s">
        <v>52</v>
      </c>
      <c r="J43" s="45"/>
      <c r="K43" s="45" t="s">
        <v>1022</v>
      </c>
      <c r="L43" s="45" t="s">
        <v>1022</v>
      </c>
      <c r="M43" s="55">
        <v>2</v>
      </c>
      <c r="N43" s="46" t="str">
        <f>"&lt;wpt lat="""&amp;G43&amp;""" lon="""&amp;H43&amp;"""&gt;&lt;ele&gt;"&amp;F43&amp;"&lt;/ele&gt;&lt;name&gt;"&amp;D43&amp;"&lt;/name&gt;&lt;desc&gt;Nombre oficial: "&amp;E43&amp;"&amp;#10;Altitud: "&amp;F43&amp;" m &amp;#10;Dificultad: "&amp;I43&amp;"&amp;#10;Más información: "&amp;J43&amp;"&lt;/desc&gt;&lt;/wpt&gt;"</f>
        <v>&lt;wpt lat="42.593944" lon="0.653278"&gt;&lt;ele&gt;3059&lt;/ele&gt;&lt;name&gt;Pico de Ballibierna&lt;/name&gt;&lt;desc&gt;Nombre oficial: Tuca de Vallibierna / Roca Bllanca&amp;#10;Altitud: 3059 m &amp;#10;Dificultad: F&amp;#10;Más información: &lt;/desc&gt;&lt;/wpt&gt;</v>
      </c>
      <c r="O43" s="48" t="str">
        <f>HYPERLINK("https://www.openstreetmap.org/edit#map=18/"&amp;G43 &amp; "/"&amp; H43 )</f>
        <v>https://www.openstreetmap.org/edit#map=18/42.593944/0.653278</v>
      </c>
      <c r="P43" s="31" t="str">
        <f>"&lt;a href='https://www.windy.com/"&amp;G43&amp;"/"&amp;H43&amp;"/wind?"&amp;G43&amp;","&amp;H43&amp;",13' target='_blank'&gt;&lt;img src='/wp-content/uploads/icono-windy-small.png' alt='Windy' title='Viento Windy'&gt;&lt;/a&gt;"</f>
        <v>&lt;a href='https://www.windy.com/42.593944/0.653278/wind?42.593944,0.653278,13' target='_blank'&gt;&lt;img src='/wp-content/uploads/icono-windy-small.png' alt='Windy' title='Viento Windy'&gt;&lt;/a&gt;</v>
      </c>
      <c r="Q43" s="47" t="str">
        <f>HYPERLINK("https://www.windy.com/"&amp;G43&amp;"/"&amp;H43&amp;"/wind?"&amp;G43&amp;","&amp;H43&amp;",13")</f>
        <v>https://www.windy.com/42.593944/0.653278/wind?42.593944,0.653278,13</v>
      </c>
      <c r="R43" s="31" t="str">
        <f>"&lt;a href='https://www.meteoblue.com/es/tiempo/pronostico/multimodel/"&amp;G43 &amp; "N" &amp; H43 &amp; "E" &amp; "' target='_blank'&gt;" &amp;"&lt;img src='/wp-content/uploads/icono-meteoblue-small.png' alt='Meteoblue' title='Multimodel Meteoblue'&gt;" &amp; "&lt;/a&gt;"</f>
        <v>&lt;a href='https://www.meteoblue.com/es/tiempo/pronostico/multimodel/42.593944N0.653278E' target='_blank'&gt;&lt;img src='/wp-content/uploads/icono-meteoblue-small.png' alt='Meteoblue' title='Multimodel Meteoblue'&gt;&lt;/a&gt;</v>
      </c>
      <c r="S43" s="47" t="str">
        <f>HYPERLINK("https://www.meteoblue.com/es/tiempo/pronostico/multimodel/"&amp;G43 &amp; "N" &amp; H43 &amp; "E")</f>
        <v>https://www.meteoblue.com/es/tiempo/pronostico/multimodel/42.593944N0.653278E</v>
      </c>
      <c r="T43" s="31" t="str">
        <f>"&lt;a href='https://brouter.de/brouter-web/#map=13/"&amp;G43&amp;"/"&amp;H43&amp;"/OpenTopoMap&amp;pois="&amp;H43&amp;","&amp;G43&amp; "' target='_blank'&gt;" &amp;"&lt;img src='/wp-content/uploads/icono-mapa-topografico-small.png' alt='Mapa topográfico brouter.de' title='Mapa topográfico brouter.de'&gt;" &amp; "&lt;/a&gt;"</f>
        <v>&lt;a href='https://brouter.de/brouter-web/#map=13/42.593944/0.653278/OpenTopoMap&amp;pois=0.653278,42.593944' target='_blank'&gt;&lt;img src='/wp-content/uploads/icono-mapa-topografico-small.png' alt='Mapa topográfico brouter.de' title='Mapa topográfico brouter.de'&gt;&lt;/a&gt;</v>
      </c>
      <c r="U43" s="47" t="str">
        <f>HYPERLINK("https://brouter.de/brouter-web/#map=13/"&amp;G43&amp;"/"&amp;H43&amp;"/OpenTopoMap&amp;pois="&amp;H43&amp;","&amp;G43)</f>
        <v>https://brouter.de/brouter-web/#map=13/42.593944/0.653278/OpenTopoMap&amp;pois=0.653278,42.593944</v>
      </c>
      <c r="V43" s="31" t="str">
        <f>"&lt;a href='https://gpx.studio/app#13/"&amp;G43&amp;"/"&amp;H43&amp;"' target='_blank'&gt;" &amp;"&lt;img src='/wp-content/uploads/icono-mapa-topografico-gpx-studio-small.png' alt='Mapa topográfico gpx.studio' title='Mapa topográfico gpx.studio'&gt;" &amp; "&lt;/a&gt;"</f>
        <v>&lt;a href='https://gpx.studio/app#13/42.593944/0.653278' target='_blank'&gt;&lt;img src='/wp-content/uploads/icono-mapa-topografico-gpx-studio-small.png' alt='Mapa topográfico gpx.studio' title='Mapa topográfico gpx.studio'&gt;&lt;/a&gt;</v>
      </c>
      <c r="W43" s="47" t="str">
        <f>HYPERLINK("https://gpx.studio/app#13/"&amp;G43&amp;"/"&amp;H43)</f>
        <v>https://gpx.studio/app#13/42.593944/0.653278</v>
      </c>
      <c r="X43" s="47" t="str">
        <f>HYPERLINK("https://nakarte.me/#m=13/"&amp;G43&amp;"/"&amp;H43&amp;"&amp;l=Czt/Sa")</f>
        <v>https://nakarte.me/#m=13/42.593944/0.653278&amp;l=Czt/Sa</v>
      </c>
      <c r="Y43" s="31" t="str">
        <f>"&lt;a href='https://www.google.com/maps/dir/42.8664,-2.6852/" &amp; G43&amp; "," &amp; H43 &amp; "' target='_blank'&gt;" &amp;"&lt;img src='/wp-content/uploads/icono-navegacion-google-maps-small.png' alt='Navegación Google Maps' title='Navegación Google Maps'&gt;" &amp; "&lt;/a&gt;"</f>
        <v>&lt;a href='https://www.google.com/maps/dir/42.8664,-2.6852/42.593944,0.653278' target='_blank'&gt;&lt;img src='/wp-content/uploads/icono-navegacion-google-maps-small.png' alt='Navegación Google Maps' title='Navegación Google Maps'&gt;&lt;/a&gt;</v>
      </c>
      <c r="Z43" s="46" t="str">
        <f>"&lt;a style='display: block; text-align: center; padding: 0px 0; font-size: 1.4em;' href='https://tresmiles.es/mapa.html?lat="&amp;G43&amp;"&amp;lon="&amp;H43&amp;"&amp;zoom=17'&gt;&lt;img src='/wp-content/uploads/icono-mapa-topografico-small.png' alt='Mapa' title='Mapa'&gt;&lt;/a&gt;"</f>
        <v>&lt;a style='display: block; text-align: center; padding: 0px 0; font-size: 1.4em;' href='https://tresmiles.es/mapa.html?lat=42.593944&amp;lon=0.653278&amp;zoom=17'&gt;&lt;img src='/wp-content/uploads/icono-mapa-topografico-small.png' alt='Mapa' title='Mapa'&gt;&lt;/a&gt;</v>
      </c>
      <c r="AA43" s="46" t="str">
        <f>IF(J43="",
"",
"&lt;div style='display: block; text-align: center; padding: 0px 0; font-size: 1.4em;'&gt;"&amp;
"&lt;a href='#!' class='open-popup' data-info='"&amp;"ℹ "&amp;J43&amp;"'&gt;"&amp;
"&lt;img src='/wp-content/uploads/icono-informacion-small.png' alt='Más información' title='Más información'&gt;"
&amp;"&lt;/a&gt;&lt;/div&gt;"
)</f>
        <v/>
      </c>
    </row>
    <row r="44" spans="1:27" ht="14.5" customHeight="1" x14ac:dyDescent="0.35">
      <c r="A44" s="32" t="s">
        <v>1025</v>
      </c>
      <c r="B44" s="32" t="s">
        <v>6</v>
      </c>
      <c r="C44" s="32" t="s">
        <v>1897</v>
      </c>
      <c r="D44" s="33" t="s">
        <v>1480</v>
      </c>
      <c r="E44" s="37" t="s">
        <v>4</v>
      </c>
      <c r="F44" s="36">
        <v>3054</v>
      </c>
      <c r="G44" s="49" t="s">
        <v>1224</v>
      </c>
      <c r="H44" s="49" t="s">
        <v>1225</v>
      </c>
      <c r="I44" s="37" t="s">
        <v>49</v>
      </c>
      <c r="J44" s="45" t="s">
        <v>2261</v>
      </c>
      <c r="K44" s="45" t="s">
        <v>1022</v>
      </c>
      <c r="L44" s="45" t="s">
        <v>1021</v>
      </c>
      <c r="M44" s="55">
        <v>1</v>
      </c>
      <c r="N44" s="46" t="str">
        <f>"&lt;wpt lat="""&amp;G44&amp;""" lon="""&amp;H44&amp;"""&gt;&lt;ele&gt;"&amp;F44&amp;"&lt;/ele&gt;&lt;name&gt;"&amp;D44&amp;"&lt;/name&gt;&lt;desc&gt;Nombre oficial: "&amp;E44&amp;"&amp;#10;Altitud: "&amp;F44&amp;" m &amp;#10;Dificultad: "&amp;I44&amp;"&amp;#10;Más información: "&amp;J44&amp;"&lt;/desc&gt;&lt;/wpt&gt;"</f>
        <v>&lt;wpt lat="42.655602" lon="0.618662"&gt;&lt;ele&gt;3054&lt;/ele&gt;&lt;name&gt;Aguja de Alba&lt;/name&gt;&lt;desc&gt;Nombre oficial: &amp;#10;Altitud: 3054 m &amp;#10;Dificultad: PD&amp;#10;Más información: POSIBLE DISCREPANCIA, ERROR O A ESTUDIAR. A. a estudiar: 10 m prominencia dudosa. Acceso: bajar a canal, subir haciendo zetas hasta horcada&lt;/desc&gt;&lt;/wpt&gt;</v>
      </c>
      <c r="O44" s="48" t="str">
        <f>HYPERLINK("https://www.openstreetmap.org/edit#map=18/"&amp;G44 &amp; "/"&amp; H44 )</f>
        <v>https://www.openstreetmap.org/edit#map=18/42.655602/0.618662</v>
      </c>
      <c r="P44" s="31" t="str">
        <f>"&lt;a href='https://www.windy.com/"&amp;G44&amp;"/"&amp;H44&amp;"/wind?"&amp;G44&amp;","&amp;H44&amp;",13' target='_blank'&gt;&lt;img src='/wp-content/uploads/icono-windy-small.png' alt='Windy' title='Viento Windy'&gt;&lt;/a&gt;"</f>
        <v>&lt;a href='https://www.windy.com/42.655602/0.618662/wind?42.655602,0.618662,13' target='_blank'&gt;&lt;img src='/wp-content/uploads/icono-windy-small.png' alt='Windy' title='Viento Windy'&gt;&lt;/a&gt;</v>
      </c>
      <c r="Q44" s="47" t="str">
        <f>HYPERLINK("https://www.windy.com/"&amp;G44&amp;"/"&amp;H44&amp;"/wind?"&amp;G44&amp;","&amp;H44&amp;",13")</f>
        <v>https://www.windy.com/42.655602/0.618662/wind?42.655602,0.618662,13</v>
      </c>
      <c r="R44" s="31" t="str">
        <f>"&lt;a href='https://www.meteoblue.com/es/tiempo/pronostico/multimodel/"&amp;G44 &amp; "N" &amp; H44 &amp; "E" &amp; "' target='_blank'&gt;" &amp;"&lt;img src='/wp-content/uploads/icono-meteoblue-small.png' alt='Meteoblue' title='Multimodel Meteoblue'&gt;" &amp; "&lt;/a&gt;"</f>
        <v>&lt;a href='https://www.meteoblue.com/es/tiempo/pronostico/multimodel/42.655602N0.618662E' target='_blank'&gt;&lt;img src='/wp-content/uploads/icono-meteoblue-small.png' alt='Meteoblue' title='Multimodel Meteoblue'&gt;&lt;/a&gt;</v>
      </c>
      <c r="S44" s="47" t="str">
        <f>HYPERLINK("https://www.meteoblue.com/es/tiempo/pronostico/multimodel/"&amp;G44 &amp; "N" &amp; H44 &amp; "E")</f>
        <v>https://www.meteoblue.com/es/tiempo/pronostico/multimodel/42.655602N0.618662E</v>
      </c>
      <c r="T44" s="31" t="str">
        <f>"&lt;a href='https://brouter.de/brouter-web/#map=13/"&amp;G44&amp;"/"&amp;H44&amp;"/OpenTopoMap&amp;pois="&amp;H44&amp;","&amp;G44&amp; "' target='_blank'&gt;" &amp;"&lt;img src='/wp-content/uploads/icono-mapa-topografico-small.png' alt='Mapa topográfico brouter.de' title='Mapa topográfico brouter.de'&gt;" &amp; "&lt;/a&gt;"</f>
        <v>&lt;a href='https://brouter.de/brouter-web/#map=13/42.655602/0.618662/OpenTopoMap&amp;pois=0.618662,42.655602' target='_blank'&gt;&lt;img src='/wp-content/uploads/icono-mapa-topografico-small.png' alt='Mapa topográfico brouter.de' title='Mapa topográfico brouter.de'&gt;&lt;/a&gt;</v>
      </c>
      <c r="U44" s="47" t="str">
        <f>HYPERLINK("https://brouter.de/brouter-web/#map=13/"&amp;G44&amp;"/"&amp;H44&amp;"/OpenTopoMap&amp;pois="&amp;H44&amp;","&amp;G44)</f>
        <v>https://brouter.de/brouter-web/#map=13/42.655602/0.618662/OpenTopoMap&amp;pois=0.618662,42.655602</v>
      </c>
      <c r="V44" s="31" t="str">
        <f>"&lt;a href='https://gpx.studio/app#13/"&amp;G44&amp;"/"&amp;H44&amp;"' target='_blank'&gt;" &amp;"&lt;img src='/wp-content/uploads/icono-mapa-topografico-gpx-studio-small.png' alt='Mapa topográfico gpx.studio' title='Mapa topográfico gpx.studio'&gt;" &amp; "&lt;/a&gt;"</f>
        <v>&lt;a href='https://gpx.studio/app#13/42.655602/0.618662' target='_blank'&gt;&lt;img src='/wp-content/uploads/icono-mapa-topografico-gpx-studio-small.png' alt='Mapa topográfico gpx.studio' title='Mapa topográfico gpx.studio'&gt;&lt;/a&gt;</v>
      </c>
      <c r="W44" s="47" t="str">
        <f>HYPERLINK("https://gpx.studio/app#13/"&amp;G44&amp;"/"&amp;H44)</f>
        <v>https://gpx.studio/app#13/42.655602/0.618662</v>
      </c>
      <c r="X44" s="47" t="str">
        <f>HYPERLINK("https://nakarte.me/#m=13/"&amp;G44&amp;"/"&amp;H44&amp;"&amp;l=Czt/Sa")</f>
        <v>https://nakarte.me/#m=13/42.655602/0.618662&amp;l=Czt/Sa</v>
      </c>
      <c r="Y44" s="31" t="str">
        <f>"&lt;a href='https://www.google.com/maps/dir/42.8664,-2.6852/" &amp; G44&amp; "," &amp; H44 &amp; "' target='_blank'&gt;" &amp;"&lt;img src='/wp-content/uploads/icono-navegacion-google-maps-small.png' alt='Navegación Google Maps' title='Navegación Google Maps'&gt;" &amp; "&lt;/a&gt;"</f>
        <v>&lt;a href='https://www.google.com/maps/dir/42.8664,-2.6852/42.655602,0.618662' target='_blank'&gt;&lt;img src='/wp-content/uploads/icono-navegacion-google-maps-small.png' alt='Navegación Google Maps' title='Navegación Google Maps'&gt;&lt;/a&gt;</v>
      </c>
      <c r="Z44" s="46" t="str">
        <f>"&lt;a style='display: block; text-align: center; padding: 0px 0; font-size: 1.4em;' href='https://tresmiles.es/mapa.html?lat="&amp;G44&amp;"&amp;lon="&amp;H44&amp;"&amp;zoom=17'&gt;&lt;img src='/wp-content/uploads/icono-mapa-topografico-small.png' alt='Mapa' title='Mapa'&gt;&lt;/a&gt;"</f>
        <v>&lt;a style='display: block; text-align: center; padding: 0px 0; font-size: 1.4em;' href='https://tresmiles.es/mapa.html?lat=42.655602&amp;lon=0.618662&amp;zoom=17'&gt;&lt;img src='/wp-content/uploads/icono-mapa-topografico-small.png' alt='Mapa' title='Mapa'&gt;&lt;/a&gt;</v>
      </c>
      <c r="AA44" s="46" t="str">
        <f>IF(J44="",
"",
"&lt;div style='display: block; text-align: center; padding: 0px 0; font-size: 1.4em;'&gt;"&amp;
"&lt;a href='#!' class='open-popup' data-info='"&amp;"ℹ "&amp;J44&amp;"'&gt;"&amp;
"&lt;img src='/wp-content/uploads/icono-informacion-small.png' alt='Más información' title='Más información'&gt;"
&amp;"&lt;/a&gt;&lt;/div&gt;"
)</f>
        <v>&lt;div style='display: block; text-align: center; padding: 0px 0; font-size: 1.4em;'&gt;&lt;a href='#!' class='open-popup' data-info='ℹ POSIBLE DISCREPANCIA, ERROR O A ESTUDIAR. A. a estudiar: 10 m prominencia dudosa. Acceso: bajar a canal, subir haciendo zetas hasta horcada'&gt;&lt;img src='/wp-content/uploads/icono-informacion-small.png' alt='Más información' title='Más información'&gt;&lt;/a&gt;&lt;/div&gt;</v>
      </c>
    </row>
    <row r="45" spans="1:27" ht="14.5" customHeight="1" x14ac:dyDescent="0.35">
      <c r="A45" s="32" t="s">
        <v>1025</v>
      </c>
      <c r="B45" s="32" t="s">
        <v>6</v>
      </c>
      <c r="C45" s="32" t="s">
        <v>1897</v>
      </c>
      <c r="D45" s="33" t="s">
        <v>1190</v>
      </c>
      <c r="E45" s="33" t="s">
        <v>341</v>
      </c>
      <c r="F45" s="34">
        <v>3051</v>
      </c>
      <c r="G45" s="38" t="s">
        <v>850</v>
      </c>
      <c r="H45" s="38" t="s">
        <v>851</v>
      </c>
      <c r="I45" s="37" t="s">
        <v>50</v>
      </c>
      <c r="J45" s="45"/>
      <c r="K45" s="45" t="s">
        <v>1022</v>
      </c>
      <c r="L45" s="45" t="s">
        <v>1022</v>
      </c>
      <c r="M45" s="55">
        <v>1</v>
      </c>
      <c r="N45" s="46" t="str">
        <f>"&lt;wpt lat="""&amp;G45&amp;""" lon="""&amp;H45&amp;"""&gt;&lt;ele&gt;"&amp;F45&amp;"&lt;/ele&gt;&lt;name&gt;"&amp;D45&amp;"&lt;/name&gt;&lt;desc&gt;Nombre oficial: "&amp;E45&amp;"&amp;#10;Altitud: "&amp;F45&amp;" m &amp;#10;Dificultad: "&amp;I45&amp;"&amp;#10;Más información: "&amp;J45&amp;"&lt;/desc&gt;&lt;/wpt&gt;"</f>
        <v>&lt;wpt lat="42.616556" lon="0.677028"&gt;&lt;ele&gt;3051&lt;/ele&gt;&lt;name&gt;Punta Oriental Russell&lt;/name&gt;&lt;desc&gt;Nombre oficial: Cap de la Tartereta&amp;#10;Altitud: 3051 m &amp;#10;Dificultad: F+&amp;#10;Más información: &lt;/desc&gt;&lt;/wpt&gt;</v>
      </c>
      <c r="O45" s="48" t="str">
        <f>HYPERLINK("https://www.openstreetmap.org/edit#map=18/"&amp;G45 &amp; "/"&amp; H45 )</f>
        <v>https://www.openstreetmap.org/edit#map=18/42.616556/0.677028</v>
      </c>
      <c r="P45" s="31" t="str">
        <f>"&lt;a href='https://www.windy.com/"&amp;G45&amp;"/"&amp;H45&amp;"/wind?"&amp;G45&amp;","&amp;H45&amp;",13' target='_blank'&gt;&lt;img src='/wp-content/uploads/icono-windy-small.png' alt='Windy' title='Viento Windy'&gt;&lt;/a&gt;"</f>
        <v>&lt;a href='https://www.windy.com/42.616556/0.677028/wind?42.616556,0.677028,13' target='_blank'&gt;&lt;img src='/wp-content/uploads/icono-windy-small.png' alt='Windy' title='Viento Windy'&gt;&lt;/a&gt;</v>
      </c>
      <c r="Q45" s="47" t="str">
        <f>HYPERLINK("https://www.windy.com/"&amp;G45&amp;"/"&amp;H45&amp;"/wind?"&amp;G45&amp;","&amp;H45&amp;",13")</f>
        <v>https://www.windy.com/42.616556/0.677028/wind?42.616556,0.677028,13</v>
      </c>
      <c r="R45" s="31" t="str">
        <f>"&lt;a href='https://www.meteoblue.com/es/tiempo/pronostico/multimodel/"&amp;G45 &amp; "N" &amp; H45 &amp; "E" &amp; "' target='_blank'&gt;" &amp;"&lt;img src='/wp-content/uploads/icono-meteoblue-small.png' alt='Meteoblue' title='Multimodel Meteoblue'&gt;" &amp; "&lt;/a&gt;"</f>
        <v>&lt;a href='https://www.meteoblue.com/es/tiempo/pronostico/multimodel/42.616556N0.677028E' target='_blank'&gt;&lt;img src='/wp-content/uploads/icono-meteoblue-small.png' alt='Meteoblue' title='Multimodel Meteoblue'&gt;&lt;/a&gt;</v>
      </c>
      <c r="S45" s="47" t="str">
        <f>HYPERLINK("https://www.meteoblue.com/es/tiempo/pronostico/multimodel/"&amp;G45 &amp; "N" &amp; H45 &amp; "E")</f>
        <v>https://www.meteoblue.com/es/tiempo/pronostico/multimodel/42.616556N0.677028E</v>
      </c>
      <c r="T45" s="31" t="str">
        <f>"&lt;a href='https://brouter.de/brouter-web/#map=13/"&amp;G45&amp;"/"&amp;H45&amp;"/OpenTopoMap&amp;pois="&amp;H45&amp;","&amp;G45&amp; "' target='_blank'&gt;" &amp;"&lt;img src='/wp-content/uploads/icono-mapa-topografico-small.png' alt='Mapa topográfico brouter.de' title='Mapa topográfico brouter.de'&gt;" &amp; "&lt;/a&gt;"</f>
        <v>&lt;a href='https://brouter.de/brouter-web/#map=13/42.616556/0.677028/OpenTopoMap&amp;pois=0.677028,42.616556' target='_blank'&gt;&lt;img src='/wp-content/uploads/icono-mapa-topografico-small.png' alt='Mapa topográfico brouter.de' title='Mapa topográfico brouter.de'&gt;&lt;/a&gt;</v>
      </c>
      <c r="U45" s="47" t="str">
        <f>HYPERLINK("https://brouter.de/brouter-web/#map=13/"&amp;G45&amp;"/"&amp;H45&amp;"/OpenTopoMap&amp;pois="&amp;H45&amp;","&amp;G45)</f>
        <v>https://brouter.de/brouter-web/#map=13/42.616556/0.677028/OpenTopoMap&amp;pois=0.677028,42.616556</v>
      </c>
      <c r="V45" s="31" t="str">
        <f>"&lt;a href='https://gpx.studio/app#13/"&amp;G45&amp;"/"&amp;H45&amp;"' target='_blank'&gt;" &amp;"&lt;img src='/wp-content/uploads/icono-mapa-topografico-gpx-studio-small.png' alt='Mapa topográfico gpx.studio' title='Mapa topográfico gpx.studio'&gt;" &amp; "&lt;/a&gt;"</f>
        <v>&lt;a href='https://gpx.studio/app#13/42.616556/0.677028' target='_blank'&gt;&lt;img src='/wp-content/uploads/icono-mapa-topografico-gpx-studio-small.png' alt='Mapa topográfico gpx.studio' title='Mapa topográfico gpx.studio'&gt;&lt;/a&gt;</v>
      </c>
      <c r="W45" s="47" t="str">
        <f>HYPERLINK("https://gpx.studio/app#13/"&amp;G45&amp;"/"&amp;H45)</f>
        <v>https://gpx.studio/app#13/42.616556/0.677028</v>
      </c>
      <c r="X45" s="47" t="str">
        <f>HYPERLINK("https://nakarte.me/#m=13/"&amp;G45&amp;"/"&amp;H45&amp;"&amp;l=Czt/Sa")</f>
        <v>https://nakarte.me/#m=13/42.616556/0.677028&amp;l=Czt/Sa</v>
      </c>
      <c r="Y45" s="31" t="str">
        <f>"&lt;a href='https://www.google.com/maps/dir/42.8664,-2.6852/" &amp; G45&amp; "," &amp; H45 &amp; "' target='_blank'&gt;" &amp;"&lt;img src='/wp-content/uploads/icono-navegacion-google-maps-small.png' alt='Navegación Google Maps' title='Navegación Google Maps'&gt;" &amp; "&lt;/a&gt;"</f>
        <v>&lt;a href='https://www.google.com/maps/dir/42.8664,-2.6852/42.616556,0.677028' target='_blank'&gt;&lt;img src='/wp-content/uploads/icono-navegacion-google-maps-small.png' alt='Navegación Google Maps' title='Navegación Google Maps'&gt;&lt;/a&gt;</v>
      </c>
      <c r="Z45" s="46" t="str">
        <f>"&lt;a style='display: block; text-align: center; padding: 0px 0; font-size: 1.4em;' href='https://tresmiles.es/mapa.html?lat="&amp;G45&amp;"&amp;lon="&amp;H45&amp;"&amp;zoom=17'&gt;&lt;img src='/wp-content/uploads/icono-mapa-topografico-small.png' alt='Mapa' title='Mapa'&gt;&lt;/a&gt;"</f>
        <v>&lt;a style='display: block; text-align: center; padding: 0px 0; font-size: 1.4em;' href='https://tresmiles.es/mapa.html?lat=42.616556&amp;lon=0.677028&amp;zoom=17'&gt;&lt;img src='/wp-content/uploads/icono-mapa-topografico-small.png' alt='Mapa' title='Mapa'&gt;&lt;/a&gt;</v>
      </c>
      <c r="AA45" s="46" t="str">
        <f>IF(J45="",
"",
"&lt;div style='display: block; text-align: center; padding: 0px 0; font-size: 1.4em;'&gt;"&amp;
"&lt;a href='#!' class='open-popup' data-info='"&amp;"ℹ "&amp;J45&amp;"'&gt;"&amp;
"&lt;img src='/wp-content/uploads/icono-informacion-small.png' alt='Más información' title='Más información'&gt;"
&amp;"&lt;/a&gt;&lt;/div&gt;"
)</f>
        <v/>
      </c>
    </row>
    <row r="46" spans="1:27" ht="14.5" customHeight="1" x14ac:dyDescent="0.35">
      <c r="A46" s="32" t="s">
        <v>1025</v>
      </c>
      <c r="B46" s="32" t="s">
        <v>6</v>
      </c>
      <c r="C46" s="32" t="s">
        <v>1897</v>
      </c>
      <c r="D46" s="33" t="s">
        <v>1194</v>
      </c>
      <c r="E46" s="33" t="s">
        <v>324</v>
      </c>
      <c r="F46" s="34">
        <v>3048</v>
      </c>
      <c r="G46" s="38" t="s">
        <v>856</v>
      </c>
      <c r="H46" s="38" t="s">
        <v>857</v>
      </c>
      <c r="I46" s="37" t="s">
        <v>52</v>
      </c>
      <c r="J46" s="45"/>
      <c r="K46" s="45" t="s">
        <v>1022</v>
      </c>
      <c r="L46" s="45" t="s">
        <v>1022</v>
      </c>
      <c r="M46" s="55">
        <v>1</v>
      </c>
      <c r="N46" s="46" t="str">
        <f>"&lt;wpt lat="""&amp;G46&amp;""" lon="""&amp;H46&amp;"""&gt;&lt;ele&gt;"&amp;F46&amp;"&lt;/ele&gt;&lt;name&gt;"&amp;D46&amp;"&lt;/name&gt;&lt;desc&gt;Nombre oficial: "&amp;E46&amp;"&amp;#10;Altitud: "&amp;F46&amp;" m &amp;#10;Dificultad: "&amp;I46&amp;"&amp;#10;Más información: "&amp;J46&amp;"&lt;/desc&gt;&lt;/wpt&gt;"</f>
        <v>&lt;wpt lat="42.631250" lon="0.627583"&gt;&lt;ele&gt;3048&lt;/ele&gt;&lt;name&gt;Pico de Aragüells&lt;/name&gt;&lt;desc&gt;Nombre oficial: Tuca de la Collada de Cregüeña&amp;#10;Altitud: 3048 m &amp;#10;Dificultad: F&amp;#10;Más información: &lt;/desc&gt;&lt;/wpt&gt;</v>
      </c>
      <c r="O46" s="48" t="str">
        <f>HYPERLINK("https://www.openstreetmap.org/edit#map=18/"&amp;G46 &amp; "/"&amp; H46 )</f>
        <v>https://www.openstreetmap.org/edit#map=18/42.631250/0.627583</v>
      </c>
      <c r="P46" s="31" t="str">
        <f>"&lt;a href='https://www.windy.com/"&amp;G46&amp;"/"&amp;H46&amp;"/wind?"&amp;G46&amp;","&amp;H46&amp;",13' target='_blank'&gt;&lt;img src='/wp-content/uploads/icono-windy-small.png' alt='Windy' title='Viento Windy'&gt;&lt;/a&gt;"</f>
        <v>&lt;a href='https://www.windy.com/42.631250/0.627583/wind?42.631250,0.627583,13' target='_blank'&gt;&lt;img src='/wp-content/uploads/icono-windy-small.png' alt='Windy' title='Viento Windy'&gt;&lt;/a&gt;</v>
      </c>
      <c r="Q46" s="47" t="str">
        <f>HYPERLINK("https://www.windy.com/"&amp;G46&amp;"/"&amp;H46&amp;"/wind?"&amp;G46&amp;","&amp;H46&amp;",13")</f>
        <v>https://www.windy.com/42.631250/0.627583/wind?42.631250,0.627583,13</v>
      </c>
      <c r="R46" s="31" t="str">
        <f>"&lt;a href='https://www.meteoblue.com/es/tiempo/pronostico/multimodel/"&amp;G46 &amp; "N" &amp; H46 &amp; "E" &amp; "' target='_blank'&gt;" &amp;"&lt;img src='/wp-content/uploads/icono-meteoblue-small.png' alt='Meteoblue' title='Multimodel Meteoblue'&gt;" &amp; "&lt;/a&gt;"</f>
        <v>&lt;a href='https://www.meteoblue.com/es/tiempo/pronostico/multimodel/42.631250N0.627583E' target='_blank'&gt;&lt;img src='/wp-content/uploads/icono-meteoblue-small.png' alt='Meteoblue' title='Multimodel Meteoblue'&gt;&lt;/a&gt;</v>
      </c>
      <c r="S46" s="47" t="str">
        <f>HYPERLINK("https://www.meteoblue.com/es/tiempo/pronostico/multimodel/"&amp;G46 &amp; "N" &amp; H46 &amp; "E")</f>
        <v>https://www.meteoblue.com/es/tiempo/pronostico/multimodel/42.631250N0.627583E</v>
      </c>
      <c r="T46" s="31" t="str">
        <f>"&lt;a href='https://brouter.de/brouter-web/#map=13/"&amp;G46&amp;"/"&amp;H46&amp;"/OpenTopoMap&amp;pois="&amp;H46&amp;","&amp;G46&amp; "' target='_blank'&gt;" &amp;"&lt;img src='/wp-content/uploads/icono-mapa-topografico-small.png' alt='Mapa topográfico brouter.de' title='Mapa topográfico brouter.de'&gt;" &amp; "&lt;/a&gt;"</f>
        <v>&lt;a href='https://brouter.de/brouter-web/#map=13/42.631250/0.627583/OpenTopoMap&amp;pois=0.627583,42.631250' target='_blank'&gt;&lt;img src='/wp-content/uploads/icono-mapa-topografico-small.png' alt='Mapa topográfico brouter.de' title='Mapa topográfico brouter.de'&gt;&lt;/a&gt;</v>
      </c>
      <c r="U46" s="47" t="str">
        <f>HYPERLINK("https://brouter.de/brouter-web/#map=13/"&amp;G46&amp;"/"&amp;H46&amp;"/OpenTopoMap&amp;pois="&amp;H46&amp;","&amp;G46)</f>
        <v>https://brouter.de/brouter-web/#map=13/42.631250/0.627583/OpenTopoMap&amp;pois=0.627583,42.631250</v>
      </c>
      <c r="V46" s="31" t="str">
        <f>"&lt;a href='https://gpx.studio/app#13/"&amp;G46&amp;"/"&amp;H46&amp;"' target='_blank'&gt;" &amp;"&lt;img src='/wp-content/uploads/icono-mapa-topografico-gpx-studio-small.png' alt='Mapa topográfico gpx.studio' title='Mapa topográfico gpx.studio'&gt;" &amp; "&lt;/a&gt;"</f>
        <v>&lt;a href='https://gpx.studio/app#13/42.631250/0.627583' target='_blank'&gt;&lt;img src='/wp-content/uploads/icono-mapa-topografico-gpx-studio-small.png' alt='Mapa topográfico gpx.studio' title='Mapa topográfico gpx.studio'&gt;&lt;/a&gt;</v>
      </c>
      <c r="W46" s="47" t="str">
        <f>HYPERLINK("https://gpx.studio/app#13/"&amp;G46&amp;"/"&amp;H46)</f>
        <v>https://gpx.studio/app#13/42.631250/0.627583</v>
      </c>
      <c r="X46" s="47" t="str">
        <f>HYPERLINK("https://nakarte.me/#m=13/"&amp;G46&amp;"/"&amp;H46&amp;"&amp;l=Czt/Sa")</f>
        <v>https://nakarte.me/#m=13/42.631250/0.627583&amp;l=Czt/Sa</v>
      </c>
      <c r="Y46" s="31" t="str">
        <f>"&lt;a href='https://www.google.com/maps/dir/42.8664,-2.6852/" &amp; G46&amp; "," &amp; H46 &amp; "' target='_blank'&gt;" &amp;"&lt;img src='/wp-content/uploads/icono-navegacion-google-maps-small.png' alt='Navegación Google Maps' title='Navegación Google Maps'&gt;" &amp; "&lt;/a&gt;"</f>
        <v>&lt;a href='https://www.google.com/maps/dir/42.8664,-2.6852/42.631250,0.627583' target='_blank'&gt;&lt;img src='/wp-content/uploads/icono-navegacion-google-maps-small.png' alt='Navegación Google Maps' title='Navegación Google Maps'&gt;&lt;/a&gt;</v>
      </c>
      <c r="Z46" s="46" t="str">
        <f>"&lt;a style='display: block; text-align: center; padding: 0px 0; font-size: 1.4em;' href='https://tresmiles.es/mapa.html?lat="&amp;G46&amp;"&amp;lon="&amp;H46&amp;"&amp;zoom=17'&gt;&lt;img src='/wp-content/uploads/icono-mapa-topografico-small.png' alt='Mapa' title='Mapa'&gt;&lt;/a&gt;"</f>
        <v>&lt;a style='display: block; text-align: center; padding: 0px 0; font-size: 1.4em;' href='https://tresmiles.es/mapa.html?lat=42.631250&amp;lon=0.627583&amp;zoom=17'&gt;&lt;img src='/wp-content/uploads/icono-mapa-topografico-small.png' alt='Mapa' title='Mapa'&gt;&lt;/a&gt;</v>
      </c>
      <c r="AA46" s="46" t="str">
        <f>IF(J46="",
"",
"&lt;div style='display: block; text-align: center; padding: 0px 0; font-size: 1.4em;'&gt;"&amp;
"&lt;a href='#!' class='open-popup' data-info='"&amp;"ℹ "&amp;J46&amp;"'&gt;"&amp;
"&lt;img src='/wp-content/uploads/icono-informacion-small.png' alt='Más información' title='Más información'&gt;"
&amp;"&lt;/a&gt;&lt;/div&gt;"
)</f>
        <v/>
      </c>
    </row>
    <row r="47" spans="1:27" ht="14.5" customHeight="1" x14ac:dyDescent="0.35">
      <c r="A47" s="32" t="s">
        <v>1025</v>
      </c>
      <c r="B47" s="32" t="s">
        <v>6</v>
      </c>
      <c r="C47" s="32" t="s">
        <v>1897</v>
      </c>
      <c r="D47" s="33" t="s">
        <v>1487</v>
      </c>
      <c r="E47" s="33" t="s">
        <v>620</v>
      </c>
      <c r="F47" s="34">
        <v>3045</v>
      </c>
      <c r="G47" s="38" t="s">
        <v>860</v>
      </c>
      <c r="H47" s="38" t="s">
        <v>861</v>
      </c>
      <c r="I47" s="37" t="s">
        <v>48</v>
      </c>
      <c r="J47" s="45"/>
      <c r="K47" s="45" t="s">
        <v>1022</v>
      </c>
      <c r="L47" s="45" t="s">
        <v>1022</v>
      </c>
      <c r="M47" s="55">
        <v>1</v>
      </c>
      <c r="N47" s="46" t="str">
        <f>"&lt;wpt lat="""&amp;G47&amp;""" lon="""&amp;H47&amp;"""&gt;&lt;ele&gt;"&amp;F47&amp;"&lt;/ele&gt;&lt;name&gt;"&amp;D47&amp;"&lt;/name&gt;&lt;desc&gt;Nombre oficial: "&amp;E47&amp;"&amp;#10;Altitud: "&amp;F47&amp;" m &amp;#10;Dificultad: "&amp;I47&amp;"&amp;#10;Más información: "&amp;J47&amp;"&lt;/desc&gt;&lt;/wpt&gt;"</f>
        <v>&lt;wpt lat="42.624722" lon="0.645611"&gt;&lt;ele&gt;3045&lt;/ele&gt;&lt;name&gt;Aguja Tchihatcheff&lt;/name&gt;&lt;desc&gt;Nombre oficial: Forqueta de Llosàs / Agulla deTchihatcheff&amp;#10;Altitud: 3045 m &amp;#10;Dificultad: AD&amp;#10;Más información: &lt;/desc&gt;&lt;/wpt&gt;</v>
      </c>
      <c r="O47" s="48" t="str">
        <f>HYPERLINK("https://www.openstreetmap.org/edit#map=18/"&amp;G47 &amp; "/"&amp; H47 )</f>
        <v>https://www.openstreetmap.org/edit#map=18/42.624722/0.645611</v>
      </c>
      <c r="P47" s="31" t="str">
        <f>"&lt;a href='https://www.windy.com/"&amp;G47&amp;"/"&amp;H47&amp;"/wind?"&amp;G47&amp;","&amp;H47&amp;",13' target='_blank'&gt;&lt;img src='/wp-content/uploads/icono-windy-small.png' alt='Windy' title='Viento Windy'&gt;&lt;/a&gt;"</f>
        <v>&lt;a href='https://www.windy.com/42.624722/0.645611/wind?42.624722,0.645611,13' target='_blank'&gt;&lt;img src='/wp-content/uploads/icono-windy-small.png' alt='Windy' title='Viento Windy'&gt;&lt;/a&gt;</v>
      </c>
      <c r="Q47" s="47" t="str">
        <f>HYPERLINK("https://www.windy.com/"&amp;G47&amp;"/"&amp;H47&amp;"/wind?"&amp;G47&amp;","&amp;H47&amp;",13")</f>
        <v>https://www.windy.com/42.624722/0.645611/wind?42.624722,0.645611,13</v>
      </c>
      <c r="R47" s="31" t="str">
        <f>"&lt;a href='https://www.meteoblue.com/es/tiempo/pronostico/multimodel/"&amp;G47 &amp; "N" &amp; H47 &amp; "E" &amp; "' target='_blank'&gt;" &amp;"&lt;img src='/wp-content/uploads/icono-meteoblue-small.png' alt='Meteoblue' title='Multimodel Meteoblue'&gt;" &amp; "&lt;/a&gt;"</f>
        <v>&lt;a href='https://www.meteoblue.com/es/tiempo/pronostico/multimodel/42.624722N0.645611E' target='_blank'&gt;&lt;img src='/wp-content/uploads/icono-meteoblue-small.png' alt='Meteoblue' title='Multimodel Meteoblue'&gt;&lt;/a&gt;</v>
      </c>
      <c r="S47" s="47" t="str">
        <f>HYPERLINK("https://www.meteoblue.com/es/tiempo/pronostico/multimodel/"&amp;G47 &amp; "N" &amp; H47 &amp; "E")</f>
        <v>https://www.meteoblue.com/es/tiempo/pronostico/multimodel/42.624722N0.645611E</v>
      </c>
      <c r="T47" s="31" t="str">
        <f>"&lt;a href='https://brouter.de/brouter-web/#map=13/"&amp;G47&amp;"/"&amp;H47&amp;"/OpenTopoMap&amp;pois="&amp;H47&amp;","&amp;G47&amp; "' target='_blank'&gt;" &amp;"&lt;img src='/wp-content/uploads/icono-mapa-topografico-small.png' alt='Mapa topográfico brouter.de' title='Mapa topográfico brouter.de'&gt;" &amp; "&lt;/a&gt;"</f>
        <v>&lt;a href='https://brouter.de/brouter-web/#map=13/42.624722/0.645611/OpenTopoMap&amp;pois=0.645611,42.624722' target='_blank'&gt;&lt;img src='/wp-content/uploads/icono-mapa-topografico-small.png' alt='Mapa topográfico brouter.de' title='Mapa topográfico brouter.de'&gt;&lt;/a&gt;</v>
      </c>
      <c r="U47" s="47" t="str">
        <f>HYPERLINK("https://brouter.de/brouter-web/#map=13/"&amp;G47&amp;"/"&amp;H47&amp;"/OpenTopoMap&amp;pois="&amp;H47&amp;","&amp;G47)</f>
        <v>https://brouter.de/brouter-web/#map=13/42.624722/0.645611/OpenTopoMap&amp;pois=0.645611,42.624722</v>
      </c>
      <c r="V47" s="31" t="str">
        <f>"&lt;a href='https://gpx.studio/app#13/"&amp;G47&amp;"/"&amp;H47&amp;"' target='_blank'&gt;" &amp;"&lt;img src='/wp-content/uploads/icono-mapa-topografico-gpx-studio-small.png' alt='Mapa topográfico gpx.studio' title='Mapa topográfico gpx.studio'&gt;" &amp; "&lt;/a&gt;"</f>
        <v>&lt;a href='https://gpx.studio/app#13/42.624722/0.645611' target='_blank'&gt;&lt;img src='/wp-content/uploads/icono-mapa-topografico-gpx-studio-small.png' alt='Mapa topográfico gpx.studio' title='Mapa topográfico gpx.studio'&gt;&lt;/a&gt;</v>
      </c>
      <c r="W47" s="47" t="str">
        <f>HYPERLINK("https://gpx.studio/app#13/"&amp;G47&amp;"/"&amp;H47)</f>
        <v>https://gpx.studio/app#13/42.624722/0.645611</v>
      </c>
      <c r="X47" s="47" t="str">
        <f>HYPERLINK("https://nakarte.me/#m=13/"&amp;G47&amp;"/"&amp;H47&amp;"&amp;l=Czt/Sa")</f>
        <v>https://nakarte.me/#m=13/42.624722/0.645611&amp;l=Czt/Sa</v>
      </c>
      <c r="Y47" s="31" t="str">
        <f>"&lt;a href='https://www.google.com/maps/dir/42.8664,-2.6852/" &amp; G47&amp; "," &amp; H47 &amp; "' target='_blank'&gt;" &amp;"&lt;img src='/wp-content/uploads/icono-navegacion-google-maps-small.png' alt='Navegación Google Maps' title='Navegación Google Maps'&gt;" &amp; "&lt;/a&gt;"</f>
        <v>&lt;a href='https://www.google.com/maps/dir/42.8664,-2.6852/42.624722,0.645611' target='_blank'&gt;&lt;img src='/wp-content/uploads/icono-navegacion-google-maps-small.png' alt='Navegación Google Maps' title='Navegación Google Maps'&gt;&lt;/a&gt;</v>
      </c>
      <c r="Z47" s="46" t="str">
        <f>"&lt;a style='display: block; text-align: center; padding: 0px 0; font-size: 1.4em;' href='https://tresmiles.es/mapa.html?lat="&amp;G47&amp;"&amp;lon="&amp;H47&amp;"&amp;zoom=17'&gt;&lt;img src='/wp-content/uploads/icono-mapa-topografico-small.png' alt='Mapa' title='Mapa'&gt;&lt;/a&gt;"</f>
        <v>&lt;a style='display: block; text-align: center; padding: 0px 0; font-size: 1.4em;' href='https://tresmiles.es/mapa.html?lat=42.624722&amp;lon=0.645611&amp;zoom=17'&gt;&lt;img src='/wp-content/uploads/icono-mapa-topografico-small.png' alt='Mapa' title='Mapa'&gt;&lt;/a&gt;</v>
      </c>
      <c r="AA47" s="46" t="str">
        <f>IF(J47="",
"",
"&lt;div style='display: block; text-align: center; padding: 0px 0; font-size: 1.4em;'&gt;"&amp;
"&lt;a href='#!' class='open-popup' data-info='"&amp;"ℹ "&amp;J47&amp;"'&gt;"&amp;
"&lt;img src='/wp-content/uploads/icono-informacion-small.png' alt='Más información' title='Más información'&gt;"
&amp;"&lt;/a&gt;&lt;/div&gt;"
)</f>
        <v/>
      </c>
    </row>
    <row r="48" spans="1:27" ht="14.5" customHeight="1" x14ac:dyDescent="0.35">
      <c r="A48" s="32" t="s">
        <v>1025</v>
      </c>
      <c r="B48" s="32" t="s">
        <v>6</v>
      </c>
      <c r="C48" s="32" t="s">
        <v>1897</v>
      </c>
      <c r="D48" s="33" t="s">
        <v>1481</v>
      </c>
      <c r="E48" s="33" t="s">
        <v>4</v>
      </c>
      <c r="F48" s="34">
        <v>3043</v>
      </c>
      <c r="G48" s="38" t="s">
        <v>1475</v>
      </c>
      <c r="H48" s="38" t="s">
        <v>1476</v>
      </c>
      <c r="I48" s="37" t="s">
        <v>49</v>
      </c>
      <c r="J48" s="45" t="s">
        <v>2262</v>
      </c>
      <c r="K48" s="45" t="s">
        <v>1022</v>
      </c>
      <c r="L48" s="45" t="s">
        <v>1021</v>
      </c>
      <c r="M48" s="55">
        <v>1</v>
      </c>
      <c r="N48" s="46" t="str">
        <f>"&lt;wpt lat="""&amp;G48&amp;""" lon="""&amp;H48&amp;"""&gt;&lt;ele&gt;"&amp;F48&amp;"&lt;/ele&gt;&lt;name&gt;"&amp;D48&amp;"&lt;/name&gt;&lt;desc&gt;Nombre oficial: "&amp;E48&amp;"&amp;#10;Altitud: "&amp;F48&amp;" m &amp;#10;Dificultad: "&amp;I48&amp;"&amp;#10;Más información: "&amp;J48&amp;"&lt;/desc&gt;&lt;/wpt&gt;"</f>
        <v>&lt;wpt lat="42.634669" lon="0.635737"&gt;&lt;ele&gt;3043&lt;/ele&gt;&lt;name&gt;Aguja de Cregüeña&lt;/name&gt;&lt;desc&gt;Nombre oficial: &amp;#10;Altitud: 3043 m &amp;#10;Dificultad: PD&amp;#10;Más información: POSIBLE DISCREPANCIA, ERROR O A ESTUDIAR. En OSM está mal puesto como "Agulla de la Roca de Cregüeña", pero ese nombre corresponde a la "Aguja Suroeste del Pico Abadías" que está al norte de esta cresta de forma separada, en 42.641776, 0.636858. Además, es un posible error del IGEAR, al posicionar mal el "Tucón de la Crencha de Cregüeña", que tiene mucha más lógica que sea el que no ha inventariado y que es la "Aguja de Cregüeña", cuya posición real es 42.63467, 0.63574&lt;/desc&gt;&lt;/wpt&gt;</v>
      </c>
      <c r="O48" s="48" t="str">
        <f>HYPERLINK("https://www.openstreetmap.org/edit#map=18/"&amp;G48 &amp; "/"&amp; H48 )</f>
        <v>https://www.openstreetmap.org/edit#map=18/42.634669/0.635737</v>
      </c>
      <c r="P48" s="31" t="str">
        <f>"&lt;a href='https://www.windy.com/"&amp;G48&amp;"/"&amp;H48&amp;"/wind?"&amp;G48&amp;","&amp;H48&amp;",13' target='_blank'&gt;&lt;img src='/wp-content/uploads/icono-windy-small.png' alt='Windy' title='Viento Windy'&gt;&lt;/a&gt;"</f>
        <v>&lt;a href='https://www.windy.com/42.634669/0.635737/wind?42.634669,0.635737,13' target='_blank'&gt;&lt;img src='/wp-content/uploads/icono-windy-small.png' alt='Windy' title='Viento Windy'&gt;&lt;/a&gt;</v>
      </c>
      <c r="Q48" s="47" t="str">
        <f>HYPERLINK("https://www.windy.com/"&amp;G48&amp;"/"&amp;H48&amp;"/wind?"&amp;G48&amp;","&amp;H48&amp;",13")</f>
        <v>https://www.windy.com/42.634669/0.635737/wind?42.634669,0.635737,13</v>
      </c>
      <c r="R48" s="31" t="str">
        <f>"&lt;a href='https://www.meteoblue.com/es/tiempo/pronostico/multimodel/"&amp;G48 &amp; "N" &amp; H48 &amp; "E" &amp; "' target='_blank'&gt;" &amp;"&lt;img src='/wp-content/uploads/icono-meteoblue-small.png' alt='Meteoblue' title='Multimodel Meteoblue'&gt;" &amp; "&lt;/a&gt;"</f>
        <v>&lt;a href='https://www.meteoblue.com/es/tiempo/pronostico/multimodel/42.634669N0.635737E' target='_blank'&gt;&lt;img src='/wp-content/uploads/icono-meteoblue-small.png' alt='Meteoblue' title='Multimodel Meteoblue'&gt;&lt;/a&gt;</v>
      </c>
      <c r="S48" s="47" t="str">
        <f>HYPERLINK("https://www.meteoblue.com/es/tiempo/pronostico/multimodel/"&amp;G48 &amp; "N" &amp; H48 &amp; "E")</f>
        <v>https://www.meteoblue.com/es/tiempo/pronostico/multimodel/42.634669N0.635737E</v>
      </c>
      <c r="T48" s="31" t="str">
        <f>"&lt;a href='https://brouter.de/brouter-web/#map=13/"&amp;G48&amp;"/"&amp;H48&amp;"/OpenTopoMap&amp;pois="&amp;H48&amp;","&amp;G48&amp; "' target='_blank'&gt;" &amp;"&lt;img src='/wp-content/uploads/icono-mapa-topografico-small.png' alt='Mapa topográfico brouter.de' title='Mapa topográfico brouter.de'&gt;" &amp; "&lt;/a&gt;"</f>
        <v>&lt;a href='https://brouter.de/brouter-web/#map=13/42.634669/0.635737/OpenTopoMap&amp;pois=0.635737,42.634669' target='_blank'&gt;&lt;img src='/wp-content/uploads/icono-mapa-topografico-small.png' alt='Mapa topográfico brouter.de' title='Mapa topográfico brouter.de'&gt;&lt;/a&gt;</v>
      </c>
      <c r="U48" s="47" t="str">
        <f>HYPERLINK("https://brouter.de/brouter-web/#map=13/"&amp;G48&amp;"/"&amp;H48&amp;"/OpenTopoMap&amp;pois="&amp;H48&amp;","&amp;G48)</f>
        <v>https://brouter.de/brouter-web/#map=13/42.634669/0.635737/OpenTopoMap&amp;pois=0.635737,42.634669</v>
      </c>
      <c r="V48" s="31" t="str">
        <f>"&lt;a href='https://gpx.studio/app#13/"&amp;G48&amp;"/"&amp;H48&amp;"' target='_blank'&gt;" &amp;"&lt;img src='/wp-content/uploads/icono-mapa-topografico-gpx-studio-small.png' alt='Mapa topográfico gpx.studio' title='Mapa topográfico gpx.studio'&gt;" &amp; "&lt;/a&gt;"</f>
        <v>&lt;a href='https://gpx.studio/app#13/42.634669/0.635737' target='_blank'&gt;&lt;img src='/wp-content/uploads/icono-mapa-topografico-gpx-studio-small.png' alt='Mapa topográfico gpx.studio' title='Mapa topográfico gpx.studio'&gt;&lt;/a&gt;</v>
      </c>
      <c r="W48" s="47" t="str">
        <f>HYPERLINK("https://gpx.studio/app#13/"&amp;G48&amp;"/"&amp;H48)</f>
        <v>https://gpx.studio/app#13/42.634669/0.635737</v>
      </c>
      <c r="X48" s="47" t="str">
        <f>HYPERLINK("https://nakarte.me/#m=13/"&amp;G48&amp;"/"&amp;H48&amp;"&amp;l=Czt/Sa")</f>
        <v>https://nakarte.me/#m=13/42.634669/0.635737&amp;l=Czt/Sa</v>
      </c>
      <c r="Y48" s="31" t="str">
        <f>"&lt;a href='https://www.google.com/maps/dir/42.8664,-2.6852/" &amp; G48&amp; "," &amp; H48 &amp; "' target='_blank'&gt;" &amp;"&lt;img src='/wp-content/uploads/icono-navegacion-google-maps-small.png' alt='Navegación Google Maps' title='Navegación Google Maps'&gt;" &amp; "&lt;/a&gt;"</f>
        <v>&lt;a href='https://www.google.com/maps/dir/42.8664,-2.6852/42.634669,0.635737' target='_blank'&gt;&lt;img src='/wp-content/uploads/icono-navegacion-google-maps-small.png' alt='Navegación Google Maps' title='Navegación Google Maps'&gt;&lt;/a&gt;</v>
      </c>
      <c r="Z48" s="46" t="str">
        <f>"&lt;a style='display: block; text-align: center; padding: 0px 0; font-size: 1.4em;' href='https://tresmiles.es/mapa.html?lat="&amp;G48&amp;"&amp;lon="&amp;H48&amp;"&amp;zoom=17'&gt;&lt;img src='/wp-content/uploads/icono-mapa-topografico-small.png' alt='Mapa' title='Mapa'&gt;&lt;/a&gt;"</f>
        <v>&lt;a style='display: block; text-align: center; padding: 0px 0; font-size: 1.4em;' href='https://tresmiles.es/mapa.html?lat=42.634669&amp;lon=0.635737&amp;zoom=17'&gt;&lt;img src='/wp-content/uploads/icono-mapa-topografico-small.png' alt='Mapa' title='Mapa'&gt;&lt;/a&gt;</v>
      </c>
      <c r="AA48" s="46" t="str">
        <f>IF(J48="",
"",
"&lt;div style='display: block; text-align: center; padding: 0px 0; font-size: 1.4em;'&gt;"&amp;
"&lt;a href='#!' class='open-popup' data-info='"&amp;"ℹ "&amp;J48&amp;"'&gt;"&amp;
"&lt;img src='/wp-content/uploads/icono-informacion-small.png' alt='Más información' title='Más información'&gt;"
&amp;"&lt;/a&gt;&lt;/div&gt;"
)</f>
        <v>&lt;div style='display: block; text-align: center; padding: 0px 0; font-size: 1.4em;'&gt;&lt;a href='#!' class='open-popup' data-info='ℹ POSIBLE DISCREPANCIA, ERROR O A ESTUDIAR. En OSM está mal puesto como "Agulla de la Roca de Cregüeña", pero ese nombre corresponde a la "Aguja Suroeste del Pico Abadías" que está al norte de esta cresta de forma separada, en 42.641776, 0.636858. Además, es un posible error del IGEAR, al posicionar mal el "Tucón de la Crencha de Cregüeña", que tiene mucha más lógica que sea el que no ha inventariado y que es la "Aguja de Cregüeña", cuya posición real es 42.63467, 0.63574'&gt;&lt;img src='/wp-content/uploads/icono-informacion-small.png' alt='Más información' title='Más información'&gt;&lt;/a&gt;&lt;/div&gt;</v>
      </c>
    </row>
    <row r="49" spans="1:27" ht="14.5" customHeight="1" x14ac:dyDescent="0.35">
      <c r="A49" s="32" t="s">
        <v>1025</v>
      </c>
      <c r="B49" s="32" t="s">
        <v>6</v>
      </c>
      <c r="C49" s="32" t="s">
        <v>1897</v>
      </c>
      <c r="D49" s="33" t="s">
        <v>1484</v>
      </c>
      <c r="E49" s="33" t="s">
        <v>579</v>
      </c>
      <c r="F49" s="34">
        <v>3041</v>
      </c>
      <c r="G49" s="38" t="s">
        <v>1477</v>
      </c>
      <c r="H49" s="38" t="s">
        <v>1478</v>
      </c>
      <c r="I49" s="37" t="s">
        <v>50</v>
      </c>
      <c r="J49" s="45"/>
      <c r="K49" s="45" t="s">
        <v>1022</v>
      </c>
      <c r="L49" s="45" t="s">
        <v>1022</v>
      </c>
      <c r="M49" s="55">
        <v>1</v>
      </c>
      <c r="N49" s="46" t="str">
        <f>"&lt;wpt lat="""&amp;G49&amp;""" lon="""&amp;H49&amp;"""&gt;&lt;ele&gt;"&amp;F49&amp;"&lt;/ele&gt;&lt;name&gt;"&amp;D49&amp;"&lt;/name&gt;&lt;desc&gt;Nombre oficial: "&amp;E49&amp;"&amp;#10;Altitud: "&amp;F49&amp;" m &amp;#10;Dificultad: "&amp;I49&amp;"&amp;#10;Más información: "&amp;J49&amp;"&lt;/desc&gt;&lt;/wpt&gt;"</f>
        <v>&lt;wpt lat="42.633438" lon="0.632213"&gt;&lt;ele&gt;3041&lt;/ele&gt;&lt;name&gt;Aguja Juncadella&lt;/name&gt;&lt;desc&gt;Nombre oficial: Agulla de Juncadella&amp;#10;Altitud: 3041 m &amp;#10;Dificultad: F+&amp;#10;Más información: &lt;/desc&gt;&lt;/wpt&gt;</v>
      </c>
      <c r="O49" s="48" t="str">
        <f>HYPERLINK("https://www.openstreetmap.org/edit#map=18/"&amp;G49 &amp; "/"&amp; H49 )</f>
        <v>https://www.openstreetmap.org/edit#map=18/42.633438/0.632213</v>
      </c>
      <c r="P49" s="31" t="str">
        <f>"&lt;a href='https://www.windy.com/"&amp;G49&amp;"/"&amp;H49&amp;"/wind?"&amp;G49&amp;","&amp;H49&amp;",13' target='_blank'&gt;&lt;img src='/wp-content/uploads/icono-windy-small.png' alt='Windy' title='Viento Windy'&gt;&lt;/a&gt;"</f>
        <v>&lt;a href='https://www.windy.com/42.633438/0.632213/wind?42.633438,0.632213,13' target='_blank'&gt;&lt;img src='/wp-content/uploads/icono-windy-small.png' alt='Windy' title='Viento Windy'&gt;&lt;/a&gt;</v>
      </c>
      <c r="Q49" s="47" t="str">
        <f>HYPERLINK("https://www.windy.com/"&amp;G49&amp;"/"&amp;H49&amp;"/wind?"&amp;G49&amp;","&amp;H49&amp;",13")</f>
        <v>https://www.windy.com/42.633438/0.632213/wind?42.633438,0.632213,13</v>
      </c>
      <c r="R49" s="31" t="str">
        <f>"&lt;a href='https://www.meteoblue.com/es/tiempo/pronostico/multimodel/"&amp;G49 &amp; "N" &amp; H49 &amp; "E" &amp; "' target='_blank'&gt;" &amp;"&lt;img src='/wp-content/uploads/icono-meteoblue-small.png' alt='Meteoblue' title='Multimodel Meteoblue'&gt;" &amp; "&lt;/a&gt;"</f>
        <v>&lt;a href='https://www.meteoblue.com/es/tiempo/pronostico/multimodel/42.633438N0.632213E' target='_blank'&gt;&lt;img src='/wp-content/uploads/icono-meteoblue-small.png' alt='Meteoblue' title='Multimodel Meteoblue'&gt;&lt;/a&gt;</v>
      </c>
      <c r="S49" s="47" t="str">
        <f>HYPERLINK("https://www.meteoblue.com/es/tiempo/pronostico/multimodel/"&amp;G49 &amp; "N" &amp; H49 &amp; "E")</f>
        <v>https://www.meteoblue.com/es/tiempo/pronostico/multimodel/42.633438N0.632213E</v>
      </c>
      <c r="T49" s="31" t="str">
        <f>"&lt;a href='https://brouter.de/brouter-web/#map=13/"&amp;G49&amp;"/"&amp;H49&amp;"/OpenTopoMap&amp;pois="&amp;H49&amp;","&amp;G49&amp; "' target='_blank'&gt;" &amp;"&lt;img src='/wp-content/uploads/icono-mapa-topografico-small.png' alt='Mapa topográfico brouter.de' title='Mapa topográfico brouter.de'&gt;" &amp; "&lt;/a&gt;"</f>
        <v>&lt;a href='https://brouter.de/brouter-web/#map=13/42.633438/0.632213/OpenTopoMap&amp;pois=0.632213,42.633438' target='_blank'&gt;&lt;img src='/wp-content/uploads/icono-mapa-topografico-small.png' alt='Mapa topográfico brouter.de' title='Mapa topográfico brouter.de'&gt;&lt;/a&gt;</v>
      </c>
      <c r="U49" s="47" t="str">
        <f>HYPERLINK("https://brouter.de/brouter-web/#map=13/"&amp;G49&amp;"/"&amp;H49&amp;"/OpenTopoMap&amp;pois="&amp;H49&amp;","&amp;G49)</f>
        <v>https://brouter.de/brouter-web/#map=13/42.633438/0.632213/OpenTopoMap&amp;pois=0.632213,42.633438</v>
      </c>
      <c r="V49" s="31" t="str">
        <f>"&lt;a href='https://gpx.studio/app#13/"&amp;G49&amp;"/"&amp;H49&amp;"' target='_blank'&gt;" &amp;"&lt;img src='/wp-content/uploads/icono-mapa-topografico-gpx-studio-small.png' alt='Mapa topográfico gpx.studio' title='Mapa topográfico gpx.studio'&gt;" &amp; "&lt;/a&gt;"</f>
        <v>&lt;a href='https://gpx.studio/app#13/42.633438/0.632213' target='_blank'&gt;&lt;img src='/wp-content/uploads/icono-mapa-topografico-gpx-studio-small.png' alt='Mapa topográfico gpx.studio' title='Mapa topográfico gpx.studio'&gt;&lt;/a&gt;</v>
      </c>
      <c r="W49" s="47" t="str">
        <f>HYPERLINK("https://gpx.studio/app#13/"&amp;G49&amp;"/"&amp;H49)</f>
        <v>https://gpx.studio/app#13/42.633438/0.632213</v>
      </c>
      <c r="X49" s="47" t="str">
        <f>HYPERLINK("https://nakarte.me/#m=13/"&amp;G49&amp;"/"&amp;H49&amp;"&amp;l=Czt/Sa")</f>
        <v>https://nakarte.me/#m=13/42.633438/0.632213&amp;l=Czt/Sa</v>
      </c>
      <c r="Y49" s="31" t="str">
        <f>"&lt;a href='https://www.google.com/maps/dir/42.8664,-2.6852/" &amp; G49&amp; "," &amp; H49 &amp; "' target='_blank'&gt;" &amp;"&lt;img src='/wp-content/uploads/icono-navegacion-google-maps-small.png' alt='Navegación Google Maps' title='Navegación Google Maps'&gt;" &amp; "&lt;/a&gt;"</f>
        <v>&lt;a href='https://www.google.com/maps/dir/42.8664,-2.6852/42.633438,0.632213' target='_blank'&gt;&lt;img src='/wp-content/uploads/icono-navegacion-google-maps-small.png' alt='Navegación Google Maps' title='Navegación Google Maps'&gt;&lt;/a&gt;</v>
      </c>
      <c r="Z49" s="46" t="str">
        <f>"&lt;a style='display: block; text-align: center; padding: 0px 0; font-size: 1.4em;' href='https://tresmiles.es/mapa.html?lat="&amp;G49&amp;"&amp;lon="&amp;H49&amp;"&amp;zoom=17'&gt;&lt;img src='/wp-content/uploads/icono-mapa-topografico-small.png' alt='Mapa' title='Mapa'&gt;&lt;/a&gt;"</f>
        <v>&lt;a style='display: block; text-align: center; padding: 0px 0; font-size: 1.4em;' href='https://tresmiles.es/mapa.html?lat=42.633438&amp;lon=0.632213&amp;zoom=17'&gt;&lt;img src='/wp-content/uploads/icono-mapa-topografico-small.png' alt='Mapa' title='Mapa'&gt;&lt;/a&gt;</v>
      </c>
      <c r="AA49" s="46" t="str">
        <f>IF(J49="",
"",
"&lt;div style='display: block; text-align: center; padding: 0px 0; font-size: 1.4em;'&gt;"&amp;
"&lt;a href='#!' class='open-popup' data-info='"&amp;"ℹ "&amp;J49&amp;"'&gt;"&amp;
"&lt;img src='/wp-content/uploads/icono-informacion-small.png' alt='Más información' title='Más información'&gt;"
&amp;"&lt;/a&gt;&lt;/div&gt;"
)</f>
        <v/>
      </c>
    </row>
    <row r="50" spans="1:27" ht="14.5" customHeight="1" x14ac:dyDescent="0.35">
      <c r="A50" s="32" t="s">
        <v>1025</v>
      </c>
      <c r="B50" s="32" t="s">
        <v>6</v>
      </c>
      <c r="C50" s="32" t="s">
        <v>1897</v>
      </c>
      <c r="D50" s="33" t="s">
        <v>1486</v>
      </c>
      <c r="E50" s="33" t="s">
        <v>580</v>
      </c>
      <c r="F50" s="34">
        <v>3038</v>
      </c>
      <c r="G50" s="38" t="s">
        <v>1226</v>
      </c>
      <c r="H50" s="38" t="s">
        <v>1227</v>
      </c>
      <c r="I50" s="37" t="s">
        <v>49</v>
      </c>
      <c r="J50" s="45" t="s">
        <v>1613</v>
      </c>
      <c r="K50" s="45" t="s">
        <v>1022</v>
      </c>
      <c r="L50" s="45" t="s">
        <v>1022</v>
      </c>
      <c r="M50" s="55">
        <v>1</v>
      </c>
      <c r="N50" s="46" t="str">
        <f>"&lt;wpt lat="""&amp;G50&amp;""" lon="""&amp;H50&amp;"""&gt;&lt;ele&gt;"&amp;F50&amp;"&lt;/ele&gt;&lt;name&gt;"&amp;D50&amp;"&lt;/name&gt;&lt;desc&gt;Nombre oficial: "&amp;E50&amp;"&amp;#10;Altitud: "&amp;F50&amp;" m &amp;#10;Dificultad: "&amp;I50&amp;"&amp;#10;Más información: "&amp;J50&amp;"&lt;/desc&gt;&lt;/wpt&gt;"</f>
        <v>&lt;wpt lat="42.616947" lon="0.667645"&gt;&lt;ele&gt;3038&lt;/ele&gt;&lt;name&gt;Aguja Suroeste Russell&lt;/name&gt;&lt;desc&gt;Nombre oficial: Agulla de la Solaneta&amp;#10;Altitud: 3038 m &amp;#10;Dificultad: PD&amp;#10;Más información: Las coordenadas IGEAR (42.619167, 0.667694) son erróneas y además se ve fácil: ese punto está situado al noroeste de la cima principal (Pico Russell). En OSM están correctas y son las que pongo aquí&lt;/desc&gt;&lt;/wpt&gt;</v>
      </c>
      <c r="O50" s="48" t="str">
        <f>HYPERLINK("https://www.openstreetmap.org/edit#map=18/"&amp;G50 &amp; "/"&amp; H50 )</f>
        <v>https://www.openstreetmap.org/edit#map=18/42.616947/0.667645</v>
      </c>
      <c r="P50" s="31" t="str">
        <f>"&lt;a href='https://www.windy.com/"&amp;G50&amp;"/"&amp;H50&amp;"/wind?"&amp;G50&amp;","&amp;H50&amp;",13' target='_blank'&gt;&lt;img src='/wp-content/uploads/icono-windy-small.png' alt='Windy' title='Viento Windy'&gt;&lt;/a&gt;"</f>
        <v>&lt;a href='https://www.windy.com/42.616947/0.667645/wind?42.616947,0.667645,13' target='_blank'&gt;&lt;img src='/wp-content/uploads/icono-windy-small.png' alt='Windy' title='Viento Windy'&gt;&lt;/a&gt;</v>
      </c>
      <c r="Q50" s="47" t="str">
        <f>HYPERLINK("https://www.windy.com/"&amp;G50&amp;"/"&amp;H50&amp;"/wind?"&amp;G50&amp;","&amp;H50&amp;",13")</f>
        <v>https://www.windy.com/42.616947/0.667645/wind?42.616947,0.667645,13</v>
      </c>
      <c r="R50" s="31" t="str">
        <f>"&lt;a href='https://www.meteoblue.com/es/tiempo/pronostico/multimodel/"&amp;G50 &amp; "N" &amp; H50 &amp; "E" &amp; "' target='_blank'&gt;" &amp;"&lt;img src='/wp-content/uploads/icono-meteoblue-small.png' alt='Meteoblue' title='Multimodel Meteoblue'&gt;" &amp; "&lt;/a&gt;"</f>
        <v>&lt;a href='https://www.meteoblue.com/es/tiempo/pronostico/multimodel/42.616947N0.667645E' target='_blank'&gt;&lt;img src='/wp-content/uploads/icono-meteoblue-small.png' alt='Meteoblue' title='Multimodel Meteoblue'&gt;&lt;/a&gt;</v>
      </c>
      <c r="S50" s="47" t="str">
        <f>HYPERLINK("https://www.meteoblue.com/es/tiempo/pronostico/multimodel/"&amp;G50 &amp; "N" &amp; H50 &amp; "E")</f>
        <v>https://www.meteoblue.com/es/tiempo/pronostico/multimodel/42.616947N0.667645E</v>
      </c>
      <c r="T50" s="31" t="str">
        <f>"&lt;a href='https://brouter.de/brouter-web/#map=13/"&amp;G50&amp;"/"&amp;H50&amp;"/OpenTopoMap&amp;pois="&amp;H50&amp;","&amp;G50&amp; "' target='_blank'&gt;" &amp;"&lt;img src='/wp-content/uploads/icono-mapa-topografico-small.png' alt='Mapa topográfico brouter.de' title='Mapa topográfico brouter.de'&gt;" &amp; "&lt;/a&gt;"</f>
        <v>&lt;a href='https://brouter.de/brouter-web/#map=13/42.616947/0.667645/OpenTopoMap&amp;pois=0.667645,42.616947' target='_blank'&gt;&lt;img src='/wp-content/uploads/icono-mapa-topografico-small.png' alt='Mapa topográfico brouter.de' title='Mapa topográfico brouter.de'&gt;&lt;/a&gt;</v>
      </c>
      <c r="U50" s="47" t="str">
        <f>HYPERLINK("https://brouter.de/brouter-web/#map=13/"&amp;G50&amp;"/"&amp;H50&amp;"/OpenTopoMap&amp;pois="&amp;H50&amp;","&amp;G50)</f>
        <v>https://brouter.de/brouter-web/#map=13/42.616947/0.667645/OpenTopoMap&amp;pois=0.667645,42.616947</v>
      </c>
      <c r="V50" s="31" t="str">
        <f>"&lt;a href='https://gpx.studio/app#13/"&amp;G50&amp;"/"&amp;H50&amp;"' target='_blank'&gt;" &amp;"&lt;img src='/wp-content/uploads/icono-mapa-topografico-gpx-studio-small.png' alt='Mapa topográfico gpx.studio' title='Mapa topográfico gpx.studio'&gt;" &amp; "&lt;/a&gt;"</f>
        <v>&lt;a href='https://gpx.studio/app#13/42.616947/0.667645' target='_blank'&gt;&lt;img src='/wp-content/uploads/icono-mapa-topografico-gpx-studio-small.png' alt='Mapa topográfico gpx.studio' title='Mapa topográfico gpx.studio'&gt;&lt;/a&gt;</v>
      </c>
      <c r="W50" s="47" t="str">
        <f>HYPERLINK("https://gpx.studio/app#13/"&amp;G50&amp;"/"&amp;H50)</f>
        <v>https://gpx.studio/app#13/42.616947/0.667645</v>
      </c>
      <c r="X50" s="47" t="str">
        <f>HYPERLINK("https://nakarte.me/#m=13/"&amp;G50&amp;"/"&amp;H50&amp;"&amp;l=Czt/Sa")</f>
        <v>https://nakarte.me/#m=13/42.616947/0.667645&amp;l=Czt/Sa</v>
      </c>
      <c r="Y50" s="31" t="str">
        <f>"&lt;a href='https://www.google.com/maps/dir/42.8664,-2.6852/" &amp; G50&amp; "," &amp; H50 &amp; "' target='_blank'&gt;" &amp;"&lt;img src='/wp-content/uploads/icono-navegacion-google-maps-small.png' alt='Navegación Google Maps' title='Navegación Google Maps'&gt;" &amp; "&lt;/a&gt;"</f>
        <v>&lt;a href='https://www.google.com/maps/dir/42.8664,-2.6852/42.616947,0.667645' target='_blank'&gt;&lt;img src='/wp-content/uploads/icono-navegacion-google-maps-small.png' alt='Navegación Google Maps' title='Navegación Google Maps'&gt;&lt;/a&gt;</v>
      </c>
      <c r="Z50" s="46" t="str">
        <f>"&lt;a style='display: block; text-align: center; padding: 0px 0; font-size: 1.4em;' href='https://tresmiles.es/mapa.html?lat="&amp;G50&amp;"&amp;lon="&amp;H50&amp;"&amp;zoom=17'&gt;&lt;img src='/wp-content/uploads/icono-mapa-topografico-small.png' alt='Mapa' title='Mapa'&gt;&lt;/a&gt;"</f>
        <v>&lt;a style='display: block; text-align: center; padding: 0px 0; font-size: 1.4em;' href='https://tresmiles.es/mapa.html?lat=42.616947&amp;lon=0.667645&amp;zoom=17'&gt;&lt;img src='/wp-content/uploads/icono-mapa-topografico-small.png' alt='Mapa' title='Mapa'&gt;&lt;/a&gt;</v>
      </c>
      <c r="AA50" s="46" t="str">
        <f>IF(J50="",
"",
"&lt;div style='display: block; text-align: center; padding: 0px 0; font-size: 1.4em;'&gt;"&amp;
"&lt;a href='#!' class='open-popup' data-info='"&amp;"ℹ "&amp;J50&amp;"'&gt;"&amp;
"&lt;img src='/wp-content/uploads/icono-informacion-small.png' alt='Más información' title='Más información'&gt;"
&amp;"&lt;/a&gt;&lt;/div&gt;"
)</f>
        <v>&lt;div style='display: block; text-align: center; padding: 0px 0; font-size: 1.4em;'&gt;&lt;a href='#!' class='open-popup' data-info='ℹ Las coordenadas IGEAR (42.619167, 0.667694) son erróneas y además se ve fácil: ese punto está situado al noroeste de la cima principal (Pico Russell). En OSM están correctas y son las que pongo aquí'&gt;&lt;img src='/wp-content/uploads/icono-informacion-small.png' alt='Más información' title='Más información'&gt;&lt;/a&gt;&lt;/div&gt;</v>
      </c>
    </row>
    <row r="51" spans="1:27" ht="14.5" customHeight="1" x14ac:dyDescent="0.35">
      <c r="A51" s="32" t="s">
        <v>1025</v>
      </c>
      <c r="B51" s="32" t="s">
        <v>6</v>
      </c>
      <c r="C51" s="32" t="s">
        <v>1897</v>
      </c>
      <c r="D51" s="33" t="s">
        <v>1479</v>
      </c>
      <c r="E51" s="33" t="s">
        <v>600</v>
      </c>
      <c r="F51" s="34">
        <v>3036</v>
      </c>
      <c r="G51" s="38" t="s">
        <v>882</v>
      </c>
      <c r="H51" s="38" t="s">
        <v>883</v>
      </c>
      <c r="I51" s="37" t="s">
        <v>51</v>
      </c>
      <c r="J51" s="45"/>
      <c r="K51" s="45" t="s">
        <v>1022</v>
      </c>
      <c r="L51" s="45" t="s">
        <v>1022</v>
      </c>
      <c r="M51" s="55">
        <v>1</v>
      </c>
      <c r="N51" s="46" t="str">
        <f>"&lt;wpt lat="""&amp;G51&amp;""" lon="""&amp;H51&amp;"""&gt;&lt;ele&gt;"&amp;F51&amp;"&lt;/ele&gt;&lt;name&gt;"&amp;D51&amp;"&lt;/name&gt;&lt;desc&gt;Nombre oficial: "&amp;E51&amp;"&amp;#10;Altitud: "&amp;F51&amp;" m &amp;#10;Dificultad: "&amp;I51&amp;"&amp;#10;Más información: "&amp;J51&amp;"&lt;/desc&gt;&lt;/wpt&gt;"</f>
        <v>&lt;wpt lat="42.624361" lon="0.644778"&gt;&lt;ele&gt;3036&lt;/ele&gt;&lt;name&gt;Aguja Argarot&lt;/name&gt;&lt;desc&gt;Nombre oficial: Agulla d'Argarot&amp;#10;Altitud: 3036 m &amp;#10;Dificultad: PD-&amp;#10;Más información: &lt;/desc&gt;&lt;/wpt&gt;</v>
      </c>
      <c r="O51" s="48" t="str">
        <f>HYPERLINK("https://www.openstreetmap.org/edit#map=18/"&amp;G51 &amp; "/"&amp; H51 )</f>
        <v>https://www.openstreetmap.org/edit#map=18/42.624361/0.644778</v>
      </c>
      <c r="P51" s="31" t="str">
        <f>"&lt;a href='https://www.windy.com/"&amp;G51&amp;"/"&amp;H51&amp;"/wind?"&amp;G51&amp;","&amp;H51&amp;",13' target='_blank'&gt;&lt;img src='/wp-content/uploads/icono-windy-small.png' alt='Windy' title='Viento Windy'&gt;&lt;/a&gt;"</f>
        <v>&lt;a href='https://www.windy.com/42.624361/0.644778/wind?42.624361,0.644778,13' target='_blank'&gt;&lt;img src='/wp-content/uploads/icono-windy-small.png' alt='Windy' title='Viento Windy'&gt;&lt;/a&gt;</v>
      </c>
      <c r="Q51" s="47" t="str">
        <f>HYPERLINK("https://www.windy.com/"&amp;G51&amp;"/"&amp;H51&amp;"/wind?"&amp;G51&amp;","&amp;H51&amp;",13")</f>
        <v>https://www.windy.com/42.624361/0.644778/wind?42.624361,0.644778,13</v>
      </c>
      <c r="R51" s="31" t="str">
        <f>"&lt;a href='https://www.meteoblue.com/es/tiempo/pronostico/multimodel/"&amp;G51 &amp; "N" &amp; H51 &amp; "E" &amp; "' target='_blank'&gt;" &amp;"&lt;img src='/wp-content/uploads/icono-meteoblue-small.png' alt='Meteoblue' title='Multimodel Meteoblue'&gt;" &amp; "&lt;/a&gt;"</f>
        <v>&lt;a href='https://www.meteoblue.com/es/tiempo/pronostico/multimodel/42.624361N0.644778E' target='_blank'&gt;&lt;img src='/wp-content/uploads/icono-meteoblue-small.png' alt='Meteoblue' title='Multimodel Meteoblue'&gt;&lt;/a&gt;</v>
      </c>
      <c r="S51" s="47" t="str">
        <f>HYPERLINK("https://www.meteoblue.com/es/tiempo/pronostico/multimodel/"&amp;G51 &amp; "N" &amp; H51 &amp; "E")</f>
        <v>https://www.meteoblue.com/es/tiempo/pronostico/multimodel/42.624361N0.644778E</v>
      </c>
      <c r="T51" s="31" t="str">
        <f>"&lt;a href='https://brouter.de/brouter-web/#map=13/"&amp;G51&amp;"/"&amp;H51&amp;"/OpenTopoMap&amp;pois="&amp;H51&amp;","&amp;G51&amp; "' target='_blank'&gt;" &amp;"&lt;img src='/wp-content/uploads/icono-mapa-topografico-small.png' alt='Mapa topográfico brouter.de' title='Mapa topográfico brouter.de'&gt;" &amp; "&lt;/a&gt;"</f>
        <v>&lt;a href='https://brouter.de/brouter-web/#map=13/42.624361/0.644778/OpenTopoMap&amp;pois=0.644778,42.624361' target='_blank'&gt;&lt;img src='/wp-content/uploads/icono-mapa-topografico-small.png' alt='Mapa topográfico brouter.de' title='Mapa topográfico brouter.de'&gt;&lt;/a&gt;</v>
      </c>
      <c r="U51" s="47" t="str">
        <f>HYPERLINK("https://brouter.de/brouter-web/#map=13/"&amp;G51&amp;"/"&amp;H51&amp;"/OpenTopoMap&amp;pois="&amp;H51&amp;","&amp;G51)</f>
        <v>https://brouter.de/brouter-web/#map=13/42.624361/0.644778/OpenTopoMap&amp;pois=0.644778,42.624361</v>
      </c>
      <c r="V51" s="31" t="str">
        <f>"&lt;a href='https://gpx.studio/app#13/"&amp;G51&amp;"/"&amp;H51&amp;"' target='_blank'&gt;" &amp;"&lt;img src='/wp-content/uploads/icono-mapa-topografico-gpx-studio-small.png' alt='Mapa topográfico gpx.studio' title='Mapa topográfico gpx.studio'&gt;" &amp; "&lt;/a&gt;"</f>
        <v>&lt;a href='https://gpx.studio/app#13/42.624361/0.644778' target='_blank'&gt;&lt;img src='/wp-content/uploads/icono-mapa-topografico-gpx-studio-small.png' alt='Mapa topográfico gpx.studio' title='Mapa topográfico gpx.studio'&gt;&lt;/a&gt;</v>
      </c>
      <c r="W51" s="47" t="str">
        <f>HYPERLINK("https://gpx.studio/app#13/"&amp;G51&amp;"/"&amp;H51)</f>
        <v>https://gpx.studio/app#13/42.624361/0.644778</v>
      </c>
      <c r="X51" s="47" t="str">
        <f>HYPERLINK("https://nakarte.me/#m=13/"&amp;G51&amp;"/"&amp;H51&amp;"&amp;l=Czt/Sa")</f>
        <v>https://nakarte.me/#m=13/42.624361/0.644778&amp;l=Czt/Sa</v>
      </c>
      <c r="Y51" s="31" t="str">
        <f>"&lt;a href='https://www.google.com/maps/dir/42.8664,-2.6852/" &amp; G51&amp; "," &amp; H51 &amp; "' target='_blank'&gt;" &amp;"&lt;img src='/wp-content/uploads/icono-navegacion-google-maps-small.png' alt='Navegación Google Maps' title='Navegación Google Maps'&gt;" &amp; "&lt;/a&gt;"</f>
        <v>&lt;a href='https://www.google.com/maps/dir/42.8664,-2.6852/42.624361,0.644778' target='_blank'&gt;&lt;img src='/wp-content/uploads/icono-navegacion-google-maps-small.png' alt='Navegación Google Maps' title='Navegación Google Maps'&gt;&lt;/a&gt;</v>
      </c>
      <c r="Z51" s="46" t="str">
        <f>"&lt;a style='display: block; text-align: center; padding: 0px 0; font-size: 1.4em;' href='https://tresmiles.es/mapa.html?lat="&amp;G51&amp;"&amp;lon="&amp;H51&amp;"&amp;zoom=17'&gt;&lt;img src='/wp-content/uploads/icono-mapa-topografico-small.png' alt='Mapa' title='Mapa'&gt;&lt;/a&gt;"</f>
        <v>&lt;a style='display: block; text-align: center; padding: 0px 0; font-size: 1.4em;' href='https://tresmiles.es/mapa.html?lat=42.624361&amp;lon=0.644778&amp;zoom=17'&gt;&lt;img src='/wp-content/uploads/icono-mapa-topografico-small.png' alt='Mapa' title='Mapa'&gt;&lt;/a&gt;</v>
      </c>
      <c r="AA51" s="46" t="str">
        <f>IF(J51="",
"",
"&lt;div style='display: block; text-align: center; padding: 0px 0; font-size: 1.4em;'&gt;"&amp;
"&lt;a href='#!' class='open-popup' data-info='"&amp;"ℹ "&amp;J51&amp;"'&gt;"&amp;
"&lt;img src='/wp-content/uploads/icono-informacion-small.png' alt='Más información' title='Más información'&gt;"
&amp;"&lt;/a&gt;&lt;/div&gt;"
)</f>
        <v/>
      </c>
    </row>
    <row r="52" spans="1:27" ht="14.5" customHeight="1" x14ac:dyDescent="0.35">
      <c r="A52" s="32" t="s">
        <v>1025</v>
      </c>
      <c r="B52" s="32" t="s">
        <v>6</v>
      </c>
      <c r="C52" s="32" t="s">
        <v>1897</v>
      </c>
      <c r="D52" s="33" t="s">
        <v>1488</v>
      </c>
      <c r="E52" s="33" t="s">
        <v>582</v>
      </c>
      <c r="F52" s="34">
        <v>3032</v>
      </c>
      <c r="G52" s="38" t="s">
        <v>890</v>
      </c>
      <c r="H52" s="38" t="s">
        <v>891</v>
      </c>
      <c r="I52" s="37" t="s">
        <v>51</v>
      </c>
      <c r="J52" s="45"/>
      <c r="K52" s="45" t="s">
        <v>1022</v>
      </c>
      <c r="L52" s="45" t="s">
        <v>1022</v>
      </c>
      <c r="M52" s="55">
        <v>1</v>
      </c>
      <c r="N52" s="46" t="str">
        <f>"&lt;wpt lat="""&amp;G52&amp;""" lon="""&amp;H52&amp;"""&gt;&lt;ele&gt;"&amp;F52&amp;"&lt;/ele&gt;&lt;name&gt;"&amp;D52&amp;"&lt;/name&gt;&lt;desc&gt;Nombre oficial: "&amp;E52&amp;"&amp;#10;Altitud: "&amp;F52&amp;" m &amp;#10;Dificultad: "&amp;I52&amp;"&amp;#10;Más información: "&amp;J52&amp;"&lt;/desc&gt;&lt;/wpt&gt;"</f>
        <v>&lt;wpt lat="42.623694" lon="0.644722"&gt;&lt;ele&gt;3032&lt;/ele&gt;&lt;name&gt;Argarot Sur&lt;/name&gt;&lt;desc&gt;Nombre oficial: Tuqueta de la Crencha&amp;#10;Altitud: 3032 m &amp;#10;Dificultad: PD-&amp;#10;Más información: &lt;/desc&gt;&lt;/wpt&gt;</v>
      </c>
      <c r="O52" s="48" t="str">
        <f>HYPERLINK("https://www.openstreetmap.org/edit#map=18/"&amp;G52 &amp; "/"&amp; H52 )</f>
        <v>https://www.openstreetmap.org/edit#map=18/42.623694/0.644722</v>
      </c>
      <c r="P52" s="31" t="str">
        <f>"&lt;a href='https://www.windy.com/"&amp;G52&amp;"/"&amp;H52&amp;"/wind?"&amp;G52&amp;","&amp;H52&amp;",13' target='_blank'&gt;&lt;img src='/wp-content/uploads/icono-windy-small.png' alt='Windy' title='Viento Windy'&gt;&lt;/a&gt;"</f>
        <v>&lt;a href='https://www.windy.com/42.623694/0.644722/wind?42.623694,0.644722,13' target='_blank'&gt;&lt;img src='/wp-content/uploads/icono-windy-small.png' alt='Windy' title='Viento Windy'&gt;&lt;/a&gt;</v>
      </c>
      <c r="Q52" s="47" t="str">
        <f>HYPERLINK("https://www.windy.com/"&amp;G52&amp;"/"&amp;H52&amp;"/wind?"&amp;G52&amp;","&amp;H52&amp;",13")</f>
        <v>https://www.windy.com/42.623694/0.644722/wind?42.623694,0.644722,13</v>
      </c>
      <c r="R52" s="31" t="str">
        <f>"&lt;a href='https://www.meteoblue.com/es/tiempo/pronostico/multimodel/"&amp;G52 &amp; "N" &amp; H52 &amp; "E" &amp; "' target='_blank'&gt;" &amp;"&lt;img src='/wp-content/uploads/icono-meteoblue-small.png' alt='Meteoblue' title='Multimodel Meteoblue'&gt;" &amp; "&lt;/a&gt;"</f>
        <v>&lt;a href='https://www.meteoblue.com/es/tiempo/pronostico/multimodel/42.623694N0.644722E' target='_blank'&gt;&lt;img src='/wp-content/uploads/icono-meteoblue-small.png' alt='Meteoblue' title='Multimodel Meteoblue'&gt;&lt;/a&gt;</v>
      </c>
      <c r="S52" s="47" t="str">
        <f>HYPERLINK("https://www.meteoblue.com/es/tiempo/pronostico/multimodel/"&amp;G52 &amp; "N" &amp; H52 &amp; "E")</f>
        <v>https://www.meteoblue.com/es/tiempo/pronostico/multimodel/42.623694N0.644722E</v>
      </c>
      <c r="T52" s="31" t="str">
        <f>"&lt;a href='https://brouter.de/brouter-web/#map=13/"&amp;G52&amp;"/"&amp;H52&amp;"/OpenTopoMap&amp;pois="&amp;H52&amp;","&amp;G52&amp; "' target='_blank'&gt;" &amp;"&lt;img src='/wp-content/uploads/icono-mapa-topografico-small.png' alt='Mapa topográfico brouter.de' title='Mapa topográfico brouter.de'&gt;" &amp; "&lt;/a&gt;"</f>
        <v>&lt;a href='https://brouter.de/brouter-web/#map=13/42.623694/0.644722/OpenTopoMap&amp;pois=0.644722,42.623694' target='_blank'&gt;&lt;img src='/wp-content/uploads/icono-mapa-topografico-small.png' alt='Mapa topográfico brouter.de' title='Mapa topográfico brouter.de'&gt;&lt;/a&gt;</v>
      </c>
      <c r="U52" s="47" t="str">
        <f>HYPERLINK("https://brouter.de/brouter-web/#map=13/"&amp;G52&amp;"/"&amp;H52&amp;"/OpenTopoMap&amp;pois="&amp;H52&amp;","&amp;G52)</f>
        <v>https://brouter.de/brouter-web/#map=13/42.623694/0.644722/OpenTopoMap&amp;pois=0.644722,42.623694</v>
      </c>
      <c r="V52" s="31" t="str">
        <f>"&lt;a href='https://gpx.studio/app#13/"&amp;G52&amp;"/"&amp;H52&amp;"' target='_blank'&gt;" &amp;"&lt;img src='/wp-content/uploads/icono-mapa-topografico-gpx-studio-small.png' alt='Mapa topográfico gpx.studio' title='Mapa topográfico gpx.studio'&gt;" &amp; "&lt;/a&gt;"</f>
        <v>&lt;a href='https://gpx.studio/app#13/42.623694/0.644722' target='_blank'&gt;&lt;img src='/wp-content/uploads/icono-mapa-topografico-gpx-studio-small.png' alt='Mapa topográfico gpx.studio' title='Mapa topográfico gpx.studio'&gt;&lt;/a&gt;</v>
      </c>
      <c r="W52" s="47" t="str">
        <f>HYPERLINK("https://gpx.studio/app#13/"&amp;G52&amp;"/"&amp;H52)</f>
        <v>https://gpx.studio/app#13/42.623694/0.644722</v>
      </c>
      <c r="X52" s="47" t="str">
        <f>HYPERLINK("https://nakarte.me/#m=13/"&amp;G52&amp;"/"&amp;H52&amp;"&amp;l=Czt/Sa")</f>
        <v>https://nakarte.me/#m=13/42.623694/0.644722&amp;l=Czt/Sa</v>
      </c>
      <c r="Y52" s="31" t="str">
        <f>"&lt;a href='https://www.google.com/maps/dir/42.8664,-2.6852/" &amp; G52&amp; "," &amp; H52 &amp; "' target='_blank'&gt;" &amp;"&lt;img src='/wp-content/uploads/icono-navegacion-google-maps-small.png' alt='Navegación Google Maps' title='Navegación Google Maps'&gt;" &amp; "&lt;/a&gt;"</f>
        <v>&lt;a href='https://www.google.com/maps/dir/42.8664,-2.6852/42.623694,0.644722' target='_blank'&gt;&lt;img src='/wp-content/uploads/icono-navegacion-google-maps-small.png' alt='Navegación Google Maps' title='Navegación Google Maps'&gt;&lt;/a&gt;</v>
      </c>
      <c r="Z52" s="46" t="str">
        <f>"&lt;a style='display: block; text-align: center; padding: 0px 0; font-size: 1.4em;' href='https://tresmiles.es/mapa.html?lat="&amp;G52&amp;"&amp;lon="&amp;H52&amp;"&amp;zoom=17'&gt;&lt;img src='/wp-content/uploads/icono-mapa-topografico-small.png' alt='Mapa' title='Mapa'&gt;&lt;/a&gt;"</f>
        <v>&lt;a style='display: block; text-align: center; padding: 0px 0; font-size: 1.4em;' href='https://tresmiles.es/mapa.html?lat=42.623694&amp;lon=0.644722&amp;zoom=17'&gt;&lt;img src='/wp-content/uploads/icono-mapa-topografico-small.png' alt='Mapa' title='Mapa'&gt;&lt;/a&gt;</v>
      </c>
      <c r="AA52" s="46" t="str">
        <f>IF(J52="",
"",
"&lt;div style='display: block; text-align: center; padding: 0px 0; font-size: 1.4em;'&gt;"&amp;
"&lt;a href='#!' class='open-popup' data-info='"&amp;"ℹ "&amp;J52&amp;"'&gt;"&amp;
"&lt;img src='/wp-content/uploads/icono-informacion-small.png' alt='Más información' title='Más información'&gt;"
&amp;"&lt;/a&gt;&lt;/div&gt;"
)</f>
        <v/>
      </c>
    </row>
    <row r="53" spans="1:27" ht="14.5" customHeight="1" x14ac:dyDescent="0.35">
      <c r="A53" s="32" t="s">
        <v>1025</v>
      </c>
      <c r="B53" s="32" t="s">
        <v>6</v>
      </c>
      <c r="C53" s="32" t="s">
        <v>1897</v>
      </c>
      <c r="D53" s="33" t="s">
        <v>956</v>
      </c>
      <c r="E53" s="39" t="s">
        <v>322</v>
      </c>
      <c r="F53" s="34">
        <v>3022</v>
      </c>
      <c r="G53" s="43" t="s">
        <v>910</v>
      </c>
      <c r="H53" s="43" t="s">
        <v>911</v>
      </c>
      <c r="I53" s="43"/>
      <c r="J53" s="43" t="s">
        <v>2263</v>
      </c>
      <c r="K53" s="45" t="s">
        <v>1021</v>
      </c>
      <c r="L53" s="45" t="s">
        <v>1022</v>
      </c>
      <c r="M53" s="55">
        <v>0</v>
      </c>
      <c r="N53" s="46" t="str">
        <f>"&lt;wpt lat="""&amp;G53&amp;""" lon="""&amp;H53&amp;"""&gt;&lt;ele&gt;"&amp;F53&amp;"&lt;/ele&gt;&lt;name&gt;"&amp;D53&amp;"&lt;/name&gt;&lt;desc&gt;Nombre oficial: "&amp;E53&amp;"&amp;#10;Altitud: "&amp;F53&amp;" m &amp;#10;Dificultad: "&amp;I53&amp;"&amp;#10;Más información: "&amp;J53&amp;"&lt;/desc&gt;&lt;/wpt&gt;"</f>
        <v>&lt;wpt lat="42.633611" lon="0.633250"&gt;&lt;ele&gt;3022&lt;/ele&gt;&lt;name&gt;Sin nombre clásico&lt;/name&gt;&lt;desc&gt;Nombre oficial: Tucón de la Crencha de Cregüeña&amp;#10;Altitud: 3022 m &amp;#10;Dificultad: &amp;#10;Más información: POSIBLE DISCREPANCIA, ERROR O A ESTUDIAR. Estaría entre la Aguja de Cregüeña y la Aguja Juncadella. En OSM está desplazado ligeramente al nordeste, en (42.633955, 0.634192)&lt;/desc&gt;&lt;/wpt&gt;</v>
      </c>
      <c r="O53" s="48" t="str">
        <f>HYPERLINK("https://www.openstreetmap.org/edit#map=18/"&amp;G53 &amp; "/"&amp; H53 )</f>
        <v>https://www.openstreetmap.org/edit#map=18/42.633611/0.633250</v>
      </c>
      <c r="P53" s="31" t="str">
        <f>"&lt;a href='https://www.windy.com/"&amp;G53&amp;"/"&amp;H53&amp;"/wind?"&amp;G53&amp;","&amp;H53&amp;",13' target='_blank'&gt;&lt;img src='/wp-content/uploads/icono-windy-small.png' alt='Windy' title='Viento Windy'&gt;&lt;/a&gt;"</f>
        <v>&lt;a href='https://www.windy.com/42.633611/0.633250/wind?42.633611,0.633250,13' target='_blank'&gt;&lt;img src='/wp-content/uploads/icono-windy-small.png' alt='Windy' title='Viento Windy'&gt;&lt;/a&gt;</v>
      </c>
      <c r="Q53" s="47" t="str">
        <f>HYPERLINK("https://www.windy.com/"&amp;G53&amp;"/"&amp;H53&amp;"/wind?"&amp;G53&amp;","&amp;H53&amp;",13")</f>
        <v>https://www.windy.com/42.633611/0.633250/wind?42.633611,0.633250,13</v>
      </c>
      <c r="R53" s="31" t="str">
        <f>"&lt;a href='https://www.meteoblue.com/es/tiempo/pronostico/multimodel/"&amp;G53 &amp; "N" &amp; H53 &amp; "E" &amp; "' target='_blank'&gt;" &amp;"&lt;img src='/wp-content/uploads/icono-meteoblue-small.png' alt='Meteoblue' title='Multimodel Meteoblue'&gt;" &amp; "&lt;/a&gt;"</f>
        <v>&lt;a href='https://www.meteoblue.com/es/tiempo/pronostico/multimodel/42.633611N0.633250E' target='_blank'&gt;&lt;img src='/wp-content/uploads/icono-meteoblue-small.png' alt='Meteoblue' title='Multimodel Meteoblue'&gt;&lt;/a&gt;</v>
      </c>
      <c r="S53" s="47" t="str">
        <f>HYPERLINK("https://www.meteoblue.com/es/tiempo/pronostico/multimodel/"&amp;G53 &amp; "N" &amp; H53 &amp; "E")</f>
        <v>https://www.meteoblue.com/es/tiempo/pronostico/multimodel/42.633611N0.633250E</v>
      </c>
      <c r="T53" s="31" t="str">
        <f>"&lt;a href='https://brouter.de/brouter-web/#map=13/"&amp;G53&amp;"/"&amp;H53&amp;"/OpenTopoMap&amp;pois="&amp;H53&amp;","&amp;G53&amp; "' target='_blank'&gt;" &amp;"&lt;img src='/wp-content/uploads/icono-mapa-topografico-small.png' alt='Mapa topográfico brouter.de' title='Mapa topográfico brouter.de'&gt;" &amp; "&lt;/a&gt;"</f>
        <v>&lt;a href='https://brouter.de/brouter-web/#map=13/42.633611/0.633250/OpenTopoMap&amp;pois=0.633250,42.633611' target='_blank'&gt;&lt;img src='/wp-content/uploads/icono-mapa-topografico-small.png' alt='Mapa topográfico brouter.de' title='Mapa topográfico brouter.de'&gt;&lt;/a&gt;</v>
      </c>
      <c r="U53" s="47" t="str">
        <f>HYPERLINK("https://brouter.de/brouter-web/#map=13/"&amp;G53&amp;"/"&amp;H53&amp;"/OpenTopoMap&amp;pois="&amp;H53&amp;","&amp;G53)</f>
        <v>https://brouter.de/brouter-web/#map=13/42.633611/0.633250/OpenTopoMap&amp;pois=0.633250,42.633611</v>
      </c>
      <c r="V53" s="31" t="str">
        <f>"&lt;a href='https://gpx.studio/app#13/"&amp;G53&amp;"/"&amp;H53&amp;"' target='_blank'&gt;" &amp;"&lt;img src='/wp-content/uploads/icono-mapa-topografico-gpx-studio-small.png' alt='Mapa topográfico gpx.studio' title='Mapa topográfico gpx.studio'&gt;" &amp; "&lt;/a&gt;"</f>
        <v>&lt;a href='https://gpx.studio/app#13/42.633611/0.633250' target='_blank'&gt;&lt;img src='/wp-content/uploads/icono-mapa-topografico-gpx-studio-small.png' alt='Mapa topográfico gpx.studio' title='Mapa topográfico gpx.studio'&gt;&lt;/a&gt;</v>
      </c>
      <c r="W53" s="47" t="str">
        <f>HYPERLINK("https://gpx.studio/app#13/"&amp;G53&amp;"/"&amp;H53)</f>
        <v>https://gpx.studio/app#13/42.633611/0.633250</v>
      </c>
      <c r="X53" s="47" t="str">
        <f>HYPERLINK("https://nakarte.me/#m=13/"&amp;G53&amp;"/"&amp;H53&amp;"&amp;l=Czt/Sa")</f>
        <v>https://nakarte.me/#m=13/42.633611/0.633250&amp;l=Czt/Sa</v>
      </c>
      <c r="Y53" s="31" t="str">
        <f>"&lt;a href='https://www.google.com/maps/dir/42.8664,-2.6852/" &amp; G53&amp; "," &amp; H53 &amp; "' target='_blank'&gt;" &amp;"&lt;img src='/wp-content/uploads/icono-navegacion-google-maps-small.png' alt='Navegación Google Maps' title='Navegación Google Maps'&gt;" &amp; "&lt;/a&gt;"</f>
        <v>&lt;a href='https://www.google.com/maps/dir/42.8664,-2.6852/42.633611,0.633250' target='_blank'&gt;&lt;img src='/wp-content/uploads/icono-navegacion-google-maps-small.png' alt='Navegación Google Maps' title='Navegación Google Maps'&gt;&lt;/a&gt;</v>
      </c>
      <c r="Z53" s="46" t="str">
        <f>"&lt;a style='display: block; text-align: center; padding: 0px 0; font-size: 1.4em;' href='https://tresmiles.es/mapa.html?lat="&amp;G53&amp;"&amp;lon="&amp;H53&amp;"&amp;zoom=17'&gt;&lt;img src='/wp-content/uploads/icono-mapa-topografico-small.png' alt='Mapa' title='Mapa'&gt;&lt;/a&gt;"</f>
        <v>&lt;a style='display: block; text-align: center; padding: 0px 0; font-size: 1.4em;' href='https://tresmiles.es/mapa.html?lat=42.633611&amp;lon=0.633250&amp;zoom=17'&gt;&lt;img src='/wp-content/uploads/icono-mapa-topografico-small.png' alt='Mapa' title='Mapa'&gt;&lt;/a&gt;</v>
      </c>
      <c r="AA53" s="46" t="str">
        <f>IF(J53="",
"",
"&lt;div style='display: block; text-align: center; padding: 0px 0; font-size: 1.4em;'&gt;"&amp;
"&lt;a href='#!' class='open-popup' data-info='"&amp;"ℹ "&amp;J53&amp;"'&gt;"&amp;
"&lt;img src='/wp-content/uploads/icono-informacion-small.png' alt='Más información' title='Más información'&gt;"
&amp;"&lt;/a&gt;&lt;/div&gt;"
)</f>
        <v>&lt;div style='display: block; text-align: center; padding: 0px 0; font-size: 1.4em;'&gt;&lt;a href='#!' class='open-popup' data-info='ℹ POSIBLE DISCREPANCIA, ERROR O A ESTUDIAR. Estaría entre la Aguja de Cregüeña y la Aguja Juncadella. En OSM está desplazado ligeramente al nordeste, en (42.633955, 0.634192)'&gt;&lt;img src='/wp-content/uploads/icono-informacion-small.png' alt='Más información' title='Más información'&gt;&lt;/a&gt;&lt;/div&gt;</v>
      </c>
    </row>
    <row r="54" spans="1:27" ht="14.5" customHeight="1" x14ac:dyDescent="0.35">
      <c r="A54" s="32" t="s">
        <v>1025</v>
      </c>
      <c r="B54" s="32" t="s">
        <v>6</v>
      </c>
      <c r="C54" s="32" t="s">
        <v>1897</v>
      </c>
      <c r="D54" s="33" t="s">
        <v>1489</v>
      </c>
      <c r="E54" s="33" t="s">
        <v>601</v>
      </c>
      <c r="F54" s="34">
        <v>3019</v>
      </c>
      <c r="G54" s="38" t="s">
        <v>920</v>
      </c>
      <c r="H54" s="38" t="s">
        <v>921</v>
      </c>
      <c r="I54" s="37" t="s">
        <v>51</v>
      </c>
      <c r="J54" s="45"/>
      <c r="K54" s="45" t="s">
        <v>1022</v>
      </c>
      <c r="L54" s="45" t="s">
        <v>1022</v>
      </c>
      <c r="M54" s="55">
        <v>1</v>
      </c>
      <c r="N54" s="46" t="str">
        <f>"&lt;wpt lat="""&amp;G54&amp;""" lon="""&amp;H54&amp;"""&gt;&lt;ele&gt;"&amp;F54&amp;"&lt;/ele&gt;&lt;name&gt;"&amp;D54&amp;"&lt;/name&gt;&lt;desc&gt;Nombre oficial: "&amp;E54&amp;"&amp;#10;Altitud: "&amp;F54&amp;" m &amp;#10;Dificultad: "&amp;I54&amp;"&amp;#10;Más información: "&amp;J54&amp;"&lt;/desc&gt;&lt;/wpt&gt;"</f>
        <v>&lt;wpt lat="42.625083" lon="0.673528"&gt;&lt;ele&gt;3019&lt;/ele&gt;&lt;name&gt;Forca Estasen&lt;/name&gt;&lt;desc&gt;Nombre oficial: Cap d'Ixalenques&amp;#10;Altitud: 3019 m &amp;#10;Dificultad: PD-&amp;#10;Más información: &lt;/desc&gt;&lt;/wpt&gt;</v>
      </c>
      <c r="O54" s="48" t="str">
        <f>HYPERLINK("https://www.openstreetmap.org/edit#map=18/"&amp;G54 &amp; "/"&amp; H54 )</f>
        <v>https://www.openstreetmap.org/edit#map=18/42.625083/0.673528</v>
      </c>
      <c r="P54" s="31" t="str">
        <f>"&lt;a href='https://www.windy.com/"&amp;G54&amp;"/"&amp;H54&amp;"/wind?"&amp;G54&amp;","&amp;H54&amp;",13' target='_blank'&gt;&lt;img src='/wp-content/uploads/icono-windy-small.png' alt='Windy' title='Viento Windy'&gt;&lt;/a&gt;"</f>
        <v>&lt;a href='https://www.windy.com/42.625083/0.673528/wind?42.625083,0.673528,13' target='_blank'&gt;&lt;img src='/wp-content/uploads/icono-windy-small.png' alt='Windy' title='Viento Windy'&gt;&lt;/a&gt;</v>
      </c>
      <c r="Q54" s="47" t="str">
        <f>HYPERLINK("https://www.windy.com/"&amp;G54&amp;"/"&amp;H54&amp;"/wind?"&amp;G54&amp;","&amp;H54&amp;",13")</f>
        <v>https://www.windy.com/42.625083/0.673528/wind?42.625083,0.673528,13</v>
      </c>
      <c r="R54" s="31" t="str">
        <f>"&lt;a href='https://www.meteoblue.com/es/tiempo/pronostico/multimodel/"&amp;G54 &amp; "N" &amp; H54 &amp; "E" &amp; "' target='_blank'&gt;" &amp;"&lt;img src='/wp-content/uploads/icono-meteoblue-small.png' alt='Meteoblue' title='Multimodel Meteoblue'&gt;" &amp; "&lt;/a&gt;"</f>
        <v>&lt;a href='https://www.meteoblue.com/es/tiempo/pronostico/multimodel/42.625083N0.673528E' target='_blank'&gt;&lt;img src='/wp-content/uploads/icono-meteoblue-small.png' alt='Meteoblue' title='Multimodel Meteoblue'&gt;&lt;/a&gt;</v>
      </c>
      <c r="S54" s="47" t="str">
        <f>HYPERLINK("https://www.meteoblue.com/es/tiempo/pronostico/multimodel/"&amp;G54 &amp; "N" &amp; H54 &amp; "E")</f>
        <v>https://www.meteoblue.com/es/tiempo/pronostico/multimodel/42.625083N0.673528E</v>
      </c>
      <c r="T54" s="31" t="str">
        <f>"&lt;a href='https://brouter.de/brouter-web/#map=13/"&amp;G54&amp;"/"&amp;H54&amp;"/OpenTopoMap&amp;pois="&amp;H54&amp;","&amp;G54&amp; "' target='_blank'&gt;" &amp;"&lt;img src='/wp-content/uploads/icono-mapa-topografico-small.png' alt='Mapa topográfico brouter.de' title='Mapa topográfico brouter.de'&gt;" &amp; "&lt;/a&gt;"</f>
        <v>&lt;a href='https://brouter.de/brouter-web/#map=13/42.625083/0.673528/OpenTopoMap&amp;pois=0.673528,42.625083' target='_blank'&gt;&lt;img src='/wp-content/uploads/icono-mapa-topografico-small.png' alt='Mapa topográfico brouter.de' title='Mapa topográfico brouter.de'&gt;&lt;/a&gt;</v>
      </c>
      <c r="U54" s="47" t="str">
        <f>HYPERLINK("https://brouter.de/brouter-web/#map=13/"&amp;G54&amp;"/"&amp;H54&amp;"/OpenTopoMap&amp;pois="&amp;H54&amp;","&amp;G54)</f>
        <v>https://brouter.de/brouter-web/#map=13/42.625083/0.673528/OpenTopoMap&amp;pois=0.673528,42.625083</v>
      </c>
      <c r="V54" s="31" t="str">
        <f>"&lt;a href='https://gpx.studio/app#13/"&amp;G54&amp;"/"&amp;H54&amp;"' target='_blank'&gt;" &amp;"&lt;img src='/wp-content/uploads/icono-mapa-topografico-gpx-studio-small.png' alt='Mapa topográfico gpx.studio' title='Mapa topográfico gpx.studio'&gt;" &amp; "&lt;/a&gt;"</f>
        <v>&lt;a href='https://gpx.studio/app#13/42.625083/0.673528' target='_blank'&gt;&lt;img src='/wp-content/uploads/icono-mapa-topografico-gpx-studio-small.png' alt='Mapa topográfico gpx.studio' title='Mapa topográfico gpx.studio'&gt;&lt;/a&gt;</v>
      </c>
      <c r="W54" s="47" t="str">
        <f>HYPERLINK("https://gpx.studio/app#13/"&amp;G54&amp;"/"&amp;H54)</f>
        <v>https://gpx.studio/app#13/42.625083/0.673528</v>
      </c>
      <c r="X54" s="47" t="str">
        <f>HYPERLINK("https://nakarte.me/#m=13/"&amp;G54&amp;"/"&amp;H54&amp;"&amp;l=Czt/Sa")</f>
        <v>https://nakarte.me/#m=13/42.625083/0.673528&amp;l=Czt/Sa</v>
      </c>
      <c r="Y54" s="31" t="str">
        <f>"&lt;a href='https://www.google.com/maps/dir/42.8664,-2.6852/" &amp; G54&amp; "," &amp; H54 &amp; "' target='_blank'&gt;" &amp;"&lt;img src='/wp-content/uploads/icono-navegacion-google-maps-small.png' alt='Navegación Google Maps' title='Navegación Google Maps'&gt;" &amp; "&lt;/a&gt;"</f>
        <v>&lt;a href='https://www.google.com/maps/dir/42.8664,-2.6852/42.625083,0.673528' target='_blank'&gt;&lt;img src='/wp-content/uploads/icono-navegacion-google-maps-small.png' alt='Navegación Google Maps' title='Navegación Google Maps'&gt;&lt;/a&gt;</v>
      </c>
      <c r="Z54" s="46" t="str">
        <f>"&lt;a style='display: block; text-align: center; padding: 0px 0; font-size: 1.4em;' href='https://tresmiles.es/mapa.html?lat="&amp;G54&amp;"&amp;lon="&amp;H54&amp;"&amp;zoom=17'&gt;&lt;img src='/wp-content/uploads/icono-mapa-topografico-small.png' alt='Mapa' title='Mapa'&gt;&lt;/a&gt;"</f>
        <v>&lt;a style='display: block; text-align: center; padding: 0px 0; font-size: 1.4em;' href='https://tresmiles.es/mapa.html?lat=42.625083&amp;lon=0.673528&amp;zoom=17'&gt;&lt;img src='/wp-content/uploads/icono-mapa-topografico-small.png' alt='Mapa' title='Mapa'&gt;&lt;/a&gt;</v>
      </c>
      <c r="AA54" s="46" t="str">
        <f>IF(J54="",
"",
"&lt;div style='display: block; text-align: center; padding: 0px 0; font-size: 1.4em;'&gt;"&amp;
"&lt;a href='#!' class='open-popup' data-info='"&amp;"ℹ "&amp;J54&amp;"'&gt;"&amp;
"&lt;img src='/wp-content/uploads/icono-informacion-small.png' alt='Más información' title='Más información'&gt;"
&amp;"&lt;/a&gt;&lt;/div&gt;"
)</f>
        <v/>
      </c>
    </row>
    <row r="55" spans="1:27" ht="14.5" customHeight="1" x14ac:dyDescent="0.35">
      <c r="A55" s="32" t="s">
        <v>1025</v>
      </c>
      <c r="B55" s="32" t="s">
        <v>1191</v>
      </c>
      <c r="C55" s="32" t="s">
        <v>1897</v>
      </c>
      <c r="D55" s="33" t="s">
        <v>1205</v>
      </c>
      <c r="E55" s="39" t="s">
        <v>343</v>
      </c>
      <c r="F55" s="34">
        <v>3009</v>
      </c>
      <c r="G55" s="38" t="s">
        <v>938</v>
      </c>
      <c r="H55" s="38" t="s">
        <v>939</v>
      </c>
      <c r="I55" s="37" t="s">
        <v>52</v>
      </c>
      <c r="J55" s="45"/>
      <c r="K55" s="45" t="s">
        <v>1022</v>
      </c>
      <c r="L55" s="45" t="s">
        <v>1022</v>
      </c>
      <c r="M55" s="55">
        <v>4</v>
      </c>
      <c r="N55" s="46" t="str">
        <f>"&lt;wpt lat="""&amp;G55&amp;""" lon="""&amp;H55&amp;"""&gt;&lt;ele&gt;"&amp;F55&amp;"&lt;/ele&gt;&lt;name&gt;"&amp;D55&amp;"&lt;/name&gt;&lt;desc&gt;Nombre oficial: "&amp;E55&amp;"&amp;#10;Altitud: "&amp;F55&amp;" m &amp;#10;Dificultad: "&amp;I55&amp;"&amp;#10;Más información: "&amp;J55&amp;"&lt;/desc&gt;&lt;/wpt&gt;"</f>
        <v>&lt;wpt lat="42.629472" lon="0.698556"&gt;&lt;ele&gt;3009&lt;/ele&gt;&lt;name&gt;Tuc de Molières / Tuc de Mulleres&lt;/name&gt;&lt;desc&gt;Nombre oficial: Tuca de Mulleres / Cap de Mulleres&amp;#10;Altitud: 3009 m &amp;#10;Dificultad: F&amp;#10;Más información: &lt;/desc&gt;&lt;/wpt&gt;</v>
      </c>
      <c r="O55" s="48" t="str">
        <f>HYPERLINK("https://www.openstreetmap.org/edit#map=18/"&amp;G55 &amp; "/"&amp; H55 )</f>
        <v>https://www.openstreetmap.org/edit#map=18/42.629472/0.698556</v>
      </c>
      <c r="P55" s="31" t="str">
        <f>"&lt;a href='https://www.windy.com/"&amp;G55&amp;"/"&amp;H55&amp;"/wind?"&amp;G55&amp;","&amp;H55&amp;",13' target='_blank'&gt;&lt;img src='/wp-content/uploads/icono-windy-small.png' alt='Windy' title='Viento Windy'&gt;&lt;/a&gt;"</f>
        <v>&lt;a href='https://www.windy.com/42.629472/0.698556/wind?42.629472,0.698556,13' target='_blank'&gt;&lt;img src='/wp-content/uploads/icono-windy-small.png' alt='Windy' title='Viento Windy'&gt;&lt;/a&gt;</v>
      </c>
      <c r="Q55" s="47" t="str">
        <f>HYPERLINK("https://www.windy.com/"&amp;G55&amp;"/"&amp;H55&amp;"/wind?"&amp;G55&amp;","&amp;H55&amp;",13")</f>
        <v>https://www.windy.com/42.629472/0.698556/wind?42.629472,0.698556,13</v>
      </c>
      <c r="R55" s="31" t="str">
        <f>"&lt;a href='https://www.meteoblue.com/es/tiempo/pronostico/multimodel/"&amp;G55 &amp; "N" &amp; H55 &amp; "E" &amp; "' target='_blank'&gt;" &amp;"&lt;img src='/wp-content/uploads/icono-meteoblue-small.png' alt='Meteoblue' title='Multimodel Meteoblue'&gt;" &amp; "&lt;/a&gt;"</f>
        <v>&lt;a href='https://www.meteoblue.com/es/tiempo/pronostico/multimodel/42.629472N0.698556E' target='_blank'&gt;&lt;img src='/wp-content/uploads/icono-meteoblue-small.png' alt='Meteoblue' title='Multimodel Meteoblue'&gt;&lt;/a&gt;</v>
      </c>
      <c r="S55" s="47" t="str">
        <f>HYPERLINK("https://www.meteoblue.com/es/tiempo/pronostico/multimodel/"&amp;G55 &amp; "N" &amp; H55 &amp; "E")</f>
        <v>https://www.meteoblue.com/es/tiempo/pronostico/multimodel/42.629472N0.698556E</v>
      </c>
      <c r="T55" s="31" t="str">
        <f>"&lt;a href='https://brouter.de/brouter-web/#map=13/"&amp;G55&amp;"/"&amp;H55&amp;"/OpenTopoMap&amp;pois="&amp;H55&amp;","&amp;G55&amp; "' target='_blank'&gt;" &amp;"&lt;img src='/wp-content/uploads/icono-mapa-topografico-small.png' alt='Mapa topográfico brouter.de' title='Mapa topográfico brouter.de'&gt;" &amp; "&lt;/a&gt;"</f>
        <v>&lt;a href='https://brouter.de/brouter-web/#map=13/42.629472/0.698556/OpenTopoMap&amp;pois=0.698556,42.629472' target='_blank'&gt;&lt;img src='/wp-content/uploads/icono-mapa-topografico-small.png' alt='Mapa topográfico brouter.de' title='Mapa topográfico brouter.de'&gt;&lt;/a&gt;</v>
      </c>
      <c r="U55" s="47" t="str">
        <f>HYPERLINK("https://brouter.de/brouter-web/#map=13/"&amp;G55&amp;"/"&amp;H55&amp;"/OpenTopoMap&amp;pois="&amp;H55&amp;","&amp;G55)</f>
        <v>https://brouter.de/brouter-web/#map=13/42.629472/0.698556/OpenTopoMap&amp;pois=0.698556,42.629472</v>
      </c>
      <c r="V55" s="31" t="str">
        <f>"&lt;a href='https://gpx.studio/app#13/"&amp;G55&amp;"/"&amp;H55&amp;"' target='_blank'&gt;" &amp;"&lt;img src='/wp-content/uploads/icono-mapa-topografico-gpx-studio-small.png' alt='Mapa topográfico gpx.studio' title='Mapa topográfico gpx.studio'&gt;" &amp; "&lt;/a&gt;"</f>
        <v>&lt;a href='https://gpx.studio/app#13/42.629472/0.698556' target='_blank'&gt;&lt;img src='/wp-content/uploads/icono-mapa-topografico-gpx-studio-small.png' alt='Mapa topográfico gpx.studio' title='Mapa topográfico gpx.studio'&gt;&lt;/a&gt;</v>
      </c>
      <c r="W55" s="47" t="str">
        <f>HYPERLINK("https://gpx.studio/app#13/"&amp;G55&amp;"/"&amp;H55)</f>
        <v>https://gpx.studio/app#13/42.629472/0.698556</v>
      </c>
      <c r="X55" s="47" t="str">
        <f>HYPERLINK("https://nakarte.me/#m=13/"&amp;G55&amp;"/"&amp;H55&amp;"&amp;l=Czt/Sa")</f>
        <v>https://nakarte.me/#m=13/42.629472/0.698556&amp;l=Czt/Sa</v>
      </c>
      <c r="Y55" s="31" t="str">
        <f>"&lt;a href='https://www.google.com/maps/dir/42.8664,-2.6852/" &amp; G55&amp; "," &amp; H55 &amp; "' target='_blank'&gt;" &amp;"&lt;img src='/wp-content/uploads/icono-navegacion-google-maps-small.png' alt='Navegación Google Maps' title='Navegación Google Maps'&gt;" &amp; "&lt;/a&gt;"</f>
        <v>&lt;a href='https://www.google.com/maps/dir/42.8664,-2.6852/42.629472,0.698556' target='_blank'&gt;&lt;img src='/wp-content/uploads/icono-navegacion-google-maps-small.png' alt='Navegación Google Maps' title='Navegación Google Maps'&gt;&lt;/a&gt;</v>
      </c>
      <c r="Z55" s="46" t="str">
        <f>"&lt;a style='display: block; text-align: center; padding: 0px 0; font-size: 1.4em;' href='https://tresmiles.es/mapa.html?lat="&amp;G55&amp;"&amp;lon="&amp;H55&amp;"&amp;zoom=17'&gt;&lt;img src='/wp-content/uploads/icono-mapa-topografico-small.png' alt='Mapa' title='Mapa'&gt;&lt;/a&gt;"</f>
        <v>&lt;a style='display: block; text-align: center; padding: 0px 0; font-size: 1.4em;' href='https://tresmiles.es/mapa.html?lat=42.629472&amp;lon=0.698556&amp;zoom=17'&gt;&lt;img src='/wp-content/uploads/icono-mapa-topografico-small.png' alt='Mapa' title='Mapa'&gt;&lt;/a&gt;</v>
      </c>
      <c r="AA55" s="46" t="str">
        <f>IF(J55="",
"",
"&lt;div style='display: block; text-align: center; padding: 0px 0; font-size: 1.4em;'&gt;"&amp;
"&lt;a href='#!' class='open-popup' data-info='"&amp;"ℹ "&amp;J55&amp;"'&gt;"&amp;
"&lt;img src='/wp-content/uploads/icono-informacion-small.png' alt='Más información' title='Más información'&gt;"
&amp;"&lt;/a&gt;&lt;/div&gt;"
)</f>
        <v/>
      </c>
    </row>
    <row r="56" spans="1:27" ht="14.5" customHeight="1" x14ac:dyDescent="0.35">
      <c r="A56" s="32" t="s">
        <v>1024</v>
      </c>
      <c r="B56" s="32" t="s">
        <v>6</v>
      </c>
      <c r="C56" s="32" t="s">
        <v>1898</v>
      </c>
      <c r="D56" s="33" t="s">
        <v>2305</v>
      </c>
      <c r="E56" s="33" t="s">
        <v>553</v>
      </c>
      <c r="F56" s="34">
        <v>3146</v>
      </c>
      <c r="G56" s="35" t="s">
        <v>737</v>
      </c>
      <c r="H56" s="35" t="s">
        <v>738</v>
      </c>
      <c r="I56" s="37" t="s">
        <v>50</v>
      </c>
      <c r="J56" s="45"/>
      <c r="K56" s="45" t="s">
        <v>1022</v>
      </c>
      <c r="L56" s="45" t="s">
        <v>1022</v>
      </c>
      <c r="M56" s="55">
        <v>6</v>
      </c>
      <c r="N56" s="46" t="str">
        <f>"&lt;wpt lat="""&amp;G56&amp;""" lon="""&amp;H56&amp;"""&gt;&lt;ele&gt;"&amp;F56&amp;"&lt;/ele&gt;&lt;name&gt;"&amp;D56&amp;"&lt;/name&gt;&lt;desc&gt;Nombre oficial: "&amp;E56&amp;"&amp;#10;Altitud: "&amp;F56&amp;" m &amp;#10;Dificultad: "&amp;I56&amp;"&amp;#10;Más información: "&amp;J56&amp;"&lt;/desc&gt;&lt;/wpt&gt;"</f>
        <v>&lt;wpt lat="42.838917" lon="-0.290250"&gt;&lt;ele&gt;3146&lt;/ele&gt;&lt;name&gt;Balaïtous / Balaitous&lt;/name&gt;&lt;desc&gt;Nombre oficial: Pico Moros / Balaitús&amp;#10;Altitud: 3146 m &amp;#10;Dificultad: F+&amp;#10;Más información: &lt;/desc&gt;&lt;/wpt&gt;</v>
      </c>
      <c r="O56" s="48" t="str">
        <f>HYPERLINK("https://www.openstreetmap.org/edit#map=18/"&amp;G56 &amp; "/"&amp; H56 )</f>
        <v>https://www.openstreetmap.org/edit#map=18/42.838917/-0.290250</v>
      </c>
      <c r="P56" s="31" t="str">
        <f>"&lt;a href='https://www.windy.com/"&amp;G56&amp;"/"&amp;H56&amp;"/wind?"&amp;G56&amp;","&amp;H56&amp;",13' target='_blank'&gt;&lt;img src='/wp-content/uploads/icono-windy-small.png' alt='Windy' title='Viento Windy'&gt;&lt;/a&gt;"</f>
        <v>&lt;a href='https://www.windy.com/42.838917/-0.290250/wind?42.838917,-0.290250,13' target='_blank'&gt;&lt;img src='/wp-content/uploads/icono-windy-small.png' alt='Windy' title='Viento Windy'&gt;&lt;/a&gt;</v>
      </c>
      <c r="Q56" s="47" t="str">
        <f>HYPERLINK("https://www.windy.com/"&amp;G56&amp;"/"&amp;H56&amp;"/wind?"&amp;G56&amp;","&amp;H56&amp;",13")</f>
        <v>https://www.windy.com/42.838917/-0.290250/wind?42.838917,-0.290250,13</v>
      </c>
      <c r="R56" s="31" t="str">
        <f>"&lt;a href='https://www.meteoblue.com/es/tiempo/pronostico/multimodel/"&amp;G56 &amp; "N" &amp; H56 &amp; "E" &amp; "' target='_blank'&gt;" &amp;"&lt;img src='/wp-content/uploads/icono-meteoblue-small.png' alt='Meteoblue' title='Multimodel Meteoblue'&gt;" &amp; "&lt;/a&gt;"</f>
        <v>&lt;a href='https://www.meteoblue.com/es/tiempo/pronostico/multimodel/42.838917N-0.290250E' target='_blank'&gt;&lt;img src='/wp-content/uploads/icono-meteoblue-small.png' alt='Meteoblue' title='Multimodel Meteoblue'&gt;&lt;/a&gt;</v>
      </c>
      <c r="S56" s="47" t="str">
        <f>HYPERLINK("https://www.meteoblue.com/es/tiempo/pronostico/multimodel/"&amp;G56 &amp; "N" &amp; H56 &amp; "E")</f>
        <v>https://www.meteoblue.com/es/tiempo/pronostico/multimodel/42.838917N-0.290250E</v>
      </c>
      <c r="T56" s="31" t="str">
        <f>"&lt;a href='https://brouter.de/brouter-web/#map=13/"&amp;G56&amp;"/"&amp;H56&amp;"/OpenTopoMap&amp;pois="&amp;H56&amp;","&amp;G56&amp; "' target='_blank'&gt;" &amp;"&lt;img src='/wp-content/uploads/icono-mapa-topografico-small.png' alt='Mapa topográfico brouter.de' title='Mapa topográfico brouter.de'&gt;" &amp; "&lt;/a&gt;"</f>
        <v>&lt;a href='https://brouter.de/brouter-web/#map=13/42.838917/-0.290250/OpenTopoMap&amp;pois=-0.290250,42.838917' target='_blank'&gt;&lt;img src='/wp-content/uploads/icono-mapa-topografico-small.png' alt='Mapa topográfico brouter.de' title='Mapa topográfico brouter.de'&gt;&lt;/a&gt;</v>
      </c>
      <c r="U56" s="47" t="str">
        <f>HYPERLINK("https://brouter.de/brouter-web/#map=13/"&amp;G56&amp;"/"&amp;H56&amp;"/OpenTopoMap&amp;pois="&amp;H56&amp;","&amp;G56)</f>
        <v>https://brouter.de/brouter-web/#map=13/42.838917/-0.290250/OpenTopoMap&amp;pois=-0.290250,42.838917</v>
      </c>
      <c r="V56" s="31" t="str">
        <f>"&lt;a href='https://gpx.studio/app#13/"&amp;G56&amp;"/"&amp;H56&amp;"' target='_blank'&gt;" &amp;"&lt;img src='/wp-content/uploads/icono-mapa-topografico-gpx-studio-small.png' alt='Mapa topográfico gpx.studio' title='Mapa topográfico gpx.studio'&gt;" &amp; "&lt;/a&gt;"</f>
        <v>&lt;a href='https://gpx.studio/app#13/42.838917/-0.290250' target='_blank'&gt;&lt;img src='/wp-content/uploads/icono-mapa-topografico-gpx-studio-small.png' alt='Mapa topográfico gpx.studio' title='Mapa topográfico gpx.studio'&gt;&lt;/a&gt;</v>
      </c>
      <c r="W56" s="47" t="str">
        <f>HYPERLINK("https://gpx.studio/app#13/"&amp;G56&amp;"/"&amp;H56)</f>
        <v>https://gpx.studio/app#13/42.838917/-0.290250</v>
      </c>
      <c r="X56" s="47" t="str">
        <f>HYPERLINK("https://nakarte.me/#m=13/"&amp;G56&amp;"/"&amp;H56&amp;"&amp;l=Czt/Sa")</f>
        <v>https://nakarte.me/#m=13/42.838917/-0.290250&amp;l=Czt/Sa</v>
      </c>
      <c r="Y56" s="31" t="str">
        <f>"&lt;a href='https://www.google.com/maps/dir/42.8664,-2.6852/" &amp; G56&amp; "," &amp; H56 &amp; "' target='_blank'&gt;" &amp;"&lt;img src='/wp-content/uploads/icono-navegacion-google-maps-small.png' alt='Navegación Google Maps' title='Navegación Google Maps'&gt;" &amp; "&lt;/a&gt;"</f>
        <v>&lt;a href='https://www.google.com/maps/dir/42.8664,-2.6852/42.838917,-0.290250' target='_blank'&gt;&lt;img src='/wp-content/uploads/icono-navegacion-google-maps-small.png' alt='Navegación Google Maps' title='Navegación Google Maps'&gt;&lt;/a&gt;</v>
      </c>
      <c r="Z56" s="46" t="str">
        <f>"&lt;a style='display: block; text-align: center; padding: 0px 0; font-size: 1.4em;' href='https://tresmiles.es/mapa.html?lat="&amp;G56&amp;"&amp;lon="&amp;H56&amp;"&amp;zoom=17'&gt;&lt;img src='/wp-content/uploads/icono-mapa-topografico-small.png' alt='Mapa' title='Mapa'&gt;&lt;/a&gt;"</f>
        <v>&lt;a style='display: block; text-align: center; padding: 0px 0; font-size: 1.4em;' href='https://tresmiles.es/mapa.html?lat=42.838917&amp;lon=-0.290250&amp;zoom=17'&gt;&lt;img src='/wp-content/uploads/icono-mapa-topografico-small.png' alt='Mapa' title='Mapa'&gt;&lt;/a&gt;</v>
      </c>
      <c r="AA56" s="46" t="str">
        <f>IF(J56="",
"",
"&lt;div style='display: block; text-align: center; padding: 0px 0; font-size: 1.4em;'&gt;"&amp;
"&lt;a href='#!' class='open-popup' data-info='"&amp;"ℹ "&amp;J56&amp;"'&gt;"&amp;
"&lt;img src='/wp-content/uploads/icono-informacion-small.png' alt='Más información' title='Más información'&gt;"
&amp;"&lt;/a&gt;&lt;/div&gt;"
)</f>
        <v/>
      </c>
    </row>
    <row r="57" spans="1:27" ht="14.5" customHeight="1" x14ac:dyDescent="0.35">
      <c r="A57" s="32" t="s">
        <v>1025</v>
      </c>
      <c r="B57" s="32" t="s">
        <v>6</v>
      </c>
      <c r="C57" s="32" t="s">
        <v>1898</v>
      </c>
      <c r="D57" s="33" t="s">
        <v>1466</v>
      </c>
      <c r="E57" s="33" t="s">
        <v>87</v>
      </c>
      <c r="F57" s="34">
        <v>3081</v>
      </c>
      <c r="G57" s="38" t="s">
        <v>809</v>
      </c>
      <c r="H57" s="38" t="s">
        <v>810</v>
      </c>
      <c r="I57" s="37" t="s">
        <v>49</v>
      </c>
      <c r="J57" s="45"/>
      <c r="K57" s="45" t="s">
        <v>1022</v>
      </c>
      <c r="L57" s="45" t="s">
        <v>1022</v>
      </c>
      <c r="M57" s="55">
        <v>7</v>
      </c>
      <c r="N57" s="46" t="str">
        <f>"&lt;wpt lat="""&amp;G57&amp;""" lon="""&amp;H57&amp;"""&gt;&lt;ele&gt;"&amp;F57&amp;"&lt;/ele&gt;&lt;name&gt;"&amp;D57&amp;"&lt;/name&gt;&lt;desc&gt;Nombre oficial: "&amp;E57&amp;"&amp;#10;Altitud: "&amp;F57&amp;" m &amp;#10;Dificultad: "&amp;I57&amp;"&amp;#10;Más información: "&amp;J57&amp;"&lt;/desc&gt;&lt;/wpt&gt;"</f>
        <v>&lt;wpt lat="42.781417" lon="-0.260500"&gt;&lt;ele&gt;3081&lt;/ele&gt;&lt;name&gt;Pico Central del Infierno&lt;/name&gt;&lt;desc&gt;Nombre oficial: Punda Alta de Pondiellos&amp;#10;Altitud: 3081 m &amp;#10;Dificultad: PD&amp;#10;Más información: &lt;/desc&gt;&lt;/wpt&gt;</v>
      </c>
      <c r="O57" s="48" t="str">
        <f>HYPERLINK("https://www.openstreetmap.org/edit#map=18/"&amp;G57 &amp; "/"&amp; H57 )</f>
        <v>https://www.openstreetmap.org/edit#map=18/42.781417/-0.260500</v>
      </c>
      <c r="P57" s="31" t="str">
        <f>"&lt;a href='https://www.windy.com/"&amp;G57&amp;"/"&amp;H57&amp;"/wind?"&amp;G57&amp;","&amp;H57&amp;",13' target='_blank'&gt;&lt;img src='/wp-content/uploads/icono-windy-small.png' alt='Windy' title='Viento Windy'&gt;&lt;/a&gt;"</f>
        <v>&lt;a href='https://www.windy.com/42.781417/-0.260500/wind?42.781417,-0.260500,13' target='_blank'&gt;&lt;img src='/wp-content/uploads/icono-windy-small.png' alt='Windy' title='Viento Windy'&gt;&lt;/a&gt;</v>
      </c>
      <c r="Q57" s="47" t="str">
        <f>HYPERLINK("https://www.windy.com/"&amp;G57&amp;"/"&amp;H57&amp;"/wind?"&amp;G57&amp;","&amp;H57&amp;",13")</f>
        <v>https://www.windy.com/42.781417/-0.260500/wind?42.781417,-0.260500,13</v>
      </c>
      <c r="R57" s="31" t="str">
        <f>"&lt;a href='https://www.meteoblue.com/es/tiempo/pronostico/multimodel/"&amp;G57 &amp; "N" &amp; H57 &amp; "E" &amp; "' target='_blank'&gt;" &amp;"&lt;img src='/wp-content/uploads/icono-meteoblue-small.png' alt='Meteoblue' title='Multimodel Meteoblue'&gt;" &amp; "&lt;/a&gt;"</f>
        <v>&lt;a href='https://www.meteoblue.com/es/tiempo/pronostico/multimodel/42.781417N-0.260500E' target='_blank'&gt;&lt;img src='/wp-content/uploads/icono-meteoblue-small.png' alt='Meteoblue' title='Multimodel Meteoblue'&gt;&lt;/a&gt;</v>
      </c>
      <c r="S57" s="47" t="str">
        <f>HYPERLINK("https://www.meteoblue.com/es/tiempo/pronostico/multimodel/"&amp;G57 &amp; "N" &amp; H57 &amp; "E")</f>
        <v>https://www.meteoblue.com/es/tiempo/pronostico/multimodel/42.781417N-0.260500E</v>
      </c>
      <c r="T57" s="31" t="str">
        <f>"&lt;a href='https://brouter.de/brouter-web/#map=13/"&amp;G57&amp;"/"&amp;H57&amp;"/OpenTopoMap&amp;pois="&amp;H57&amp;","&amp;G57&amp; "' target='_blank'&gt;" &amp;"&lt;img src='/wp-content/uploads/icono-mapa-topografico-small.png' alt='Mapa topográfico brouter.de' title='Mapa topográfico brouter.de'&gt;" &amp; "&lt;/a&gt;"</f>
        <v>&lt;a href='https://brouter.de/brouter-web/#map=13/42.781417/-0.260500/OpenTopoMap&amp;pois=-0.260500,42.781417' target='_blank'&gt;&lt;img src='/wp-content/uploads/icono-mapa-topografico-small.png' alt='Mapa topográfico brouter.de' title='Mapa topográfico brouter.de'&gt;&lt;/a&gt;</v>
      </c>
      <c r="U57" s="47" t="str">
        <f>HYPERLINK("https://brouter.de/brouter-web/#map=13/"&amp;G57&amp;"/"&amp;H57&amp;"/OpenTopoMap&amp;pois="&amp;H57&amp;","&amp;G57)</f>
        <v>https://brouter.de/brouter-web/#map=13/42.781417/-0.260500/OpenTopoMap&amp;pois=-0.260500,42.781417</v>
      </c>
      <c r="V57" s="31" t="str">
        <f>"&lt;a href='https://gpx.studio/app#13/"&amp;G57&amp;"/"&amp;H57&amp;"' target='_blank'&gt;" &amp;"&lt;img src='/wp-content/uploads/icono-mapa-topografico-gpx-studio-small.png' alt='Mapa topográfico gpx.studio' title='Mapa topográfico gpx.studio'&gt;" &amp; "&lt;/a&gt;"</f>
        <v>&lt;a href='https://gpx.studio/app#13/42.781417/-0.260500' target='_blank'&gt;&lt;img src='/wp-content/uploads/icono-mapa-topografico-gpx-studio-small.png' alt='Mapa topográfico gpx.studio' title='Mapa topográfico gpx.studio'&gt;&lt;/a&gt;</v>
      </c>
      <c r="W57" s="47" t="str">
        <f>HYPERLINK("https://gpx.studio/app#13/"&amp;G57&amp;"/"&amp;H57)</f>
        <v>https://gpx.studio/app#13/42.781417/-0.260500</v>
      </c>
      <c r="X57" s="47" t="str">
        <f>HYPERLINK("https://nakarte.me/#m=13/"&amp;G57&amp;"/"&amp;H57&amp;"&amp;l=Czt/Sa")</f>
        <v>https://nakarte.me/#m=13/42.781417/-0.260500&amp;l=Czt/Sa</v>
      </c>
      <c r="Y57" s="31" t="str">
        <f>"&lt;a href='https://www.google.com/maps/dir/42.8664,-2.6852/" &amp; G57&amp; "," &amp; H57 &amp; "' target='_blank'&gt;" &amp;"&lt;img src='/wp-content/uploads/icono-navegacion-google-maps-small.png' alt='Navegación Google Maps' title='Navegación Google Maps'&gt;" &amp; "&lt;/a&gt;"</f>
        <v>&lt;a href='https://www.google.com/maps/dir/42.8664,-2.6852/42.781417,-0.260500' target='_blank'&gt;&lt;img src='/wp-content/uploads/icono-navegacion-google-maps-small.png' alt='Navegación Google Maps' title='Navegación Google Maps'&gt;&lt;/a&gt;</v>
      </c>
      <c r="Z57" s="46" t="str">
        <f>"&lt;a style='display: block; text-align: center; padding: 0px 0; font-size: 1.4em;' href='https://tresmiles.es/mapa.html?lat="&amp;G57&amp;"&amp;lon="&amp;H57&amp;"&amp;zoom=17'&gt;&lt;img src='/wp-content/uploads/icono-mapa-topografico-small.png' alt='Mapa' title='Mapa'&gt;&lt;/a&gt;"</f>
        <v>&lt;a style='display: block; text-align: center; padding: 0px 0; font-size: 1.4em;' href='https://tresmiles.es/mapa.html?lat=42.781417&amp;lon=-0.260500&amp;zoom=17'&gt;&lt;img src='/wp-content/uploads/icono-mapa-topografico-small.png' alt='Mapa' title='Mapa'&gt;&lt;/a&gt;</v>
      </c>
      <c r="AA57" s="46" t="str">
        <f>IF(J57="",
"",
"&lt;div style='display: block; text-align: center; padding: 0px 0; font-size: 1.4em;'&gt;"&amp;
"&lt;a href='#!' class='open-popup' data-info='"&amp;"ℹ "&amp;J57&amp;"'&gt;"&amp;
"&lt;img src='/wp-content/uploads/icono-informacion-small.png' alt='Más información' title='Más información'&gt;"
&amp;"&lt;/a&gt;&lt;/div&gt;"
)</f>
        <v/>
      </c>
    </row>
    <row r="58" spans="1:27" ht="14.5" customHeight="1" x14ac:dyDescent="0.35">
      <c r="A58" s="32" t="s">
        <v>1025</v>
      </c>
      <c r="B58" s="32" t="s">
        <v>6</v>
      </c>
      <c r="C58" s="32" t="s">
        <v>1898</v>
      </c>
      <c r="D58" s="33" t="s">
        <v>966</v>
      </c>
      <c r="E58" s="33" t="s">
        <v>90</v>
      </c>
      <c r="F58" s="34">
        <v>3076</v>
      </c>
      <c r="G58" s="38" t="s">
        <v>809</v>
      </c>
      <c r="H58" s="38" t="s">
        <v>817</v>
      </c>
      <c r="I58" s="37" t="s">
        <v>49</v>
      </c>
      <c r="J58" s="45"/>
      <c r="K58" s="45" t="s">
        <v>1022</v>
      </c>
      <c r="L58" s="45" t="s">
        <v>1022</v>
      </c>
      <c r="M58" s="55">
        <v>7</v>
      </c>
      <c r="N58" s="46" t="str">
        <f>"&lt;wpt lat="""&amp;G58&amp;""" lon="""&amp;H58&amp;"""&gt;&lt;ele&gt;"&amp;F58&amp;"&lt;/ele&gt;&lt;name&gt;"&amp;D58&amp;"&lt;/name&gt;&lt;desc&gt;Nombre oficial: "&amp;E58&amp;"&amp;#10;Altitud: "&amp;F58&amp;" m &amp;#10;Dificultad: "&amp;I58&amp;"&amp;#10;Más información: "&amp;J58&amp;"&lt;/desc&gt;&lt;/wpt&gt;"</f>
        <v>&lt;wpt lat="42.781417" lon="-0.259111"&gt;&lt;ele&gt;3076&lt;/ele&gt;&lt;name&gt;Infierno Oriental&lt;/name&gt;&lt;desc&gt;Nombre oficial: Punda dera Nevera&amp;#10;Altitud: 3076 m &amp;#10;Dificultad: PD&amp;#10;Más información: &lt;/desc&gt;&lt;/wpt&gt;</v>
      </c>
      <c r="O58" s="48" t="str">
        <f>HYPERLINK("https://www.openstreetmap.org/edit#map=18/"&amp;G58 &amp; "/"&amp; H58 )</f>
        <v>https://www.openstreetmap.org/edit#map=18/42.781417/-0.259111</v>
      </c>
      <c r="P58" s="31" t="str">
        <f>"&lt;a href='https://www.windy.com/"&amp;G58&amp;"/"&amp;H58&amp;"/wind?"&amp;G58&amp;","&amp;H58&amp;",13' target='_blank'&gt;&lt;img src='/wp-content/uploads/icono-windy-small.png' alt='Windy' title='Viento Windy'&gt;&lt;/a&gt;"</f>
        <v>&lt;a href='https://www.windy.com/42.781417/-0.259111/wind?42.781417,-0.259111,13' target='_blank'&gt;&lt;img src='/wp-content/uploads/icono-windy-small.png' alt='Windy' title='Viento Windy'&gt;&lt;/a&gt;</v>
      </c>
      <c r="Q58" s="47" t="str">
        <f>HYPERLINK("https://www.windy.com/"&amp;G58&amp;"/"&amp;H58&amp;"/wind?"&amp;G58&amp;","&amp;H58&amp;",13")</f>
        <v>https://www.windy.com/42.781417/-0.259111/wind?42.781417,-0.259111,13</v>
      </c>
      <c r="R58" s="31" t="str">
        <f>"&lt;a href='https://www.meteoblue.com/es/tiempo/pronostico/multimodel/"&amp;G58 &amp; "N" &amp; H58 &amp; "E" &amp; "' target='_blank'&gt;" &amp;"&lt;img src='/wp-content/uploads/icono-meteoblue-small.png' alt='Meteoblue' title='Multimodel Meteoblue'&gt;" &amp; "&lt;/a&gt;"</f>
        <v>&lt;a href='https://www.meteoblue.com/es/tiempo/pronostico/multimodel/42.781417N-0.259111E' target='_blank'&gt;&lt;img src='/wp-content/uploads/icono-meteoblue-small.png' alt='Meteoblue' title='Multimodel Meteoblue'&gt;&lt;/a&gt;</v>
      </c>
      <c r="S58" s="47" t="str">
        <f>HYPERLINK("https://www.meteoblue.com/es/tiempo/pronostico/multimodel/"&amp;G58 &amp; "N" &amp; H58 &amp; "E")</f>
        <v>https://www.meteoblue.com/es/tiempo/pronostico/multimodel/42.781417N-0.259111E</v>
      </c>
      <c r="T58" s="31" t="str">
        <f>"&lt;a href='https://brouter.de/brouter-web/#map=13/"&amp;G58&amp;"/"&amp;H58&amp;"/OpenTopoMap&amp;pois="&amp;H58&amp;","&amp;G58&amp; "' target='_blank'&gt;" &amp;"&lt;img src='/wp-content/uploads/icono-mapa-topografico-small.png' alt='Mapa topográfico brouter.de' title='Mapa topográfico brouter.de'&gt;" &amp; "&lt;/a&gt;"</f>
        <v>&lt;a href='https://brouter.de/brouter-web/#map=13/42.781417/-0.259111/OpenTopoMap&amp;pois=-0.259111,42.781417' target='_blank'&gt;&lt;img src='/wp-content/uploads/icono-mapa-topografico-small.png' alt='Mapa topográfico brouter.de' title='Mapa topográfico brouter.de'&gt;&lt;/a&gt;</v>
      </c>
      <c r="U58" s="47" t="str">
        <f>HYPERLINK("https://brouter.de/brouter-web/#map=13/"&amp;G58&amp;"/"&amp;H58&amp;"/OpenTopoMap&amp;pois="&amp;H58&amp;","&amp;G58)</f>
        <v>https://brouter.de/brouter-web/#map=13/42.781417/-0.259111/OpenTopoMap&amp;pois=-0.259111,42.781417</v>
      </c>
      <c r="V58" s="31" t="str">
        <f>"&lt;a href='https://gpx.studio/app#13/"&amp;G58&amp;"/"&amp;H58&amp;"' target='_blank'&gt;" &amp;"&lt;img src='/wp-content/uploads/icono-mapa-topografico-gpx-studio-small.png' alt='Mapa topográfico gpx.studio' title='Mapa topográfico gpx.studio'&gt;" &amp; "&lt;/a&gt;"</f>
        <v>&lt;a href='https://gpx.studio/app#13/42.781417/-0.259111' target='_blank'&gt;&lt;img src='/wp-content/uploads/icono-mapa-topografico-gpx-studio-small.png' alt='Mapa topográfico gpx.studio' title='Mapa topográfico gpx.studio'&gt;&lt;/a&gt;</v>
      </c>
      <c r="W58" s="47" t="str">
        <f>HYPERLINK("https://gpx.studio/app#13/"&amp;G58&amp;"/"&amp;H58)</f>
        <v>https://gpx.studio/app#13/42.781417/-0.259111</v>
      </c>
      <c r="X58" s="47" t="str">
        <f>HYPERLINK("https://nakarte.me/#m=13/"&amp;G58&amp;"/"&amp;H58&amp;"&amp;l=Czt/Sa")</f>
        <v>https://nakarte.me/#m=13/42.781417/-0.259111&amp;l=Czt/Sa</v>
      </c>
      <c r="Y58" s="31" t="str">
        <f>"&lt;a href='https://www.google.com/maps/dir/42.8664,-2.6852/" &amp; G58&amp; "," &amp; H58 &amp; "' target='_blank'&gt;" &amp;"&lt;img src='/wp-content/uploads/icono-navegacion-google-maps-small.png' alt='Navegación Google Maps' title='Navegación Google Maps'&gt;" &amp; "&lt;/a&gt;"</f>
        <v>&lt;a href='https://www.google.com/maps/dir/42.8664,-2.6852/42.781417,-0.259111' target='_blank'&gt;&lt;img src='/wp-content/uploads/icono-navegacion-google-maps-small.png' alt='Navegación Google Maps' title='Navegación Google Maps'&gt;&lt;/a&gt;</v>
      </c>
      <c r="Z58" s="46" t="str">
        <f>"&lt;a style='display: block; text-align: center; padding: 0px 0; font-size: 1.4em;' href='https://tresmiles.es/mapa.html?lat="&amp;G58&amp;"&amp;lon="&amp;H58&amp;"&amp;zoom=17'&gt;&lt;img src='/wp-content/uploads/icono-mapa-topografico-small.png' alt='Mapa' title='Mapa'&gt;&lt;/a&gt;"</f>
        <v>&lt;a style='display: block; text-align: center; padding: 0px 0; font-size: 1.4em;' href='https://tresmiles.es/mapa.html?lat=42.781417&amp;lon=-0.259111&amp;zoom=17'&gt;&lt;img src='/wp-content/uploads/icono-mapa-topografico-small.png' alt='Mapa' title='Mapa'&gt;&lt;/a&gt;</v>
      </c>
      <c r="AA58" s="46" t="str">
        <f>IF(J58="",
"",
"&lt;div style='display: block; text-align: center; padding: 0px 0; font-size: 1.4em;'&gt;"&amp;
"&lt;a href='#!' class='open-popup' data-info='"&amp;"ℹ "&amp;J58&amp;"'&gt;"&amp;
"&lt;img src='/wp-content/uploads/icono-informacion-small.png' alt='Más información' title='Más información'&gt;"
&amp;"&lt;/a&gt;&lt;/div&gt;"
)</f>
        <v/>
      </c>
    </row>
    <row r="59" spans="1:27" ht="14.5" customHeight="1" x14ac:dyDescent="0.35">
      <c r="A59" s="32" t="s">
        <v>1025</v>
      </c>
      <c r="B59" s="32" t="s">
        <v>6</v>
      </c>
      <c r="C59" s="32" t="s">
        <v>1898</v>
      </c>
      <c r="D59" s="33" t="s">
        <v>967</v>
      </c>
      <c r="E59" s="33" t="s">
        <v>83</v>
      </c>
      <c r="F59" s="34">
        <v>3075</v>
      </c>
      <c r="G59" s="38" t="s">
        <v>820</v>
      </c>
      <c r="H59" s="38" t="s">
        <v>821</v>
      </c>
      <c r="I59" s="37" t="s">
        <v>50</v>
      </c>
      <c r="J59" s="45"/>
      <c r="K59" s="45" t="s">
        <v>1022</v>
      </c>
      <c r="L59" s="45" t="s">
        <v>1022</v>
      </c>
      <c r="M59" s="55">
        <v>7</v>
      </c>
      <c r="N59" s="46" t="str">
        <f>"&lt;wpt lat="""&amp;G59&amp;""" lon="""&amp;H59&amp;"""&gt;&lt;ele&gt;"&amp;F59&amp;"&lt;/ele&gt;&lt;name&gt;"&amp;D59&amp;"&lt;/name&gt;&lt;desc&gt;Nombre oficial: "&amp;E59&amp;"&amp;#10;Altitud: "&amp;F59&amp;" m &amp;#10;Dificultad: "&amp;I59&amp;"&amp;#10;Más información: "&amp;J59&amp;"&lt;/desc&gt;&lt;/wpt&gt;"</f>
        <v>&lt;wpt lat="42.783083" lon="-0.263222"&gt;&lt;ele&gt;3075&lt;/ele&gt;&lt;name&gt;Infierno Occidental&lt;/name&gt;&lt;desc&gt;Nombre oficial: Punda Garmo Blanco&amp;#10;Altitud: 3075 m &amp;#10;Dificultad: F+&amp;#10;Más información: &lt;/desc&gt;&lt;/wpt&gt;</v>
      </c>
      <c r="O59" s="48" t="str">
        <f>HYPERLINK("https://www.openstreetmap.org/edit#map=18/"&amp;G59 &amp; "/"&amp; H59 )</f>
        <v>https://www.openstreetmap.org/edit#map=18/42.783083/-0.263222</v>
      </c>
      <c r="P59" s="31" t="str">
        <f>"&lt;a href='https://www.windy.com/"&amp;G59&amp;"/"&amp;H59&amp;"/wind?"&amp;G59&amp;","&amp;H59&amp;",13' target='_blank'&gt;&lt;img src='/wp-content/uploads/icono-windy-small.png' alt='Windy' title='Viento Windy'&gt;&lt;/a&gt;"</f>
        <v>&lt;a href='https://www.windy.com/42.783083/-0.263222/wind?42.783083,-0.263222,13' target='_blank'&gt;&lt;img src='/wp-content/uploads/icono-windy-small.png' alt='Windy' title='Viento Windy'&gt;&lt;/a&gt;</v>
      </c>
      <c r="Q59" s="47" t="str">
        <f>HYPERLINK("https://www.windy.com/"&amp;G59&amp;"/"&amp;H59&amp;"/wind?"&amp;G59&amp;","&amp;H59&amp;",13")</f>
        <v>https://www.windy.com/42.783083/-0.263222/wind?42.783083,-0.263222,13</v>
      </c>
      <c r="R59" s="31" t="str">
        <f>"&lt;a href='https://www.meteoblue.com/es/tiempo/pronostico/multimodel/"&amp;G59 &amp; "N" &amp; H59 &amp; "E" &amp; "' target='_blank'&gt;" &amp;"&lt;img src='/wp-content/uploads/icono-meteoblue-small.png' alt='Meteoblue' title='Multimodel Meteoblue'&gt;" &amp; "&lt;/a&gt;"</f>
        <v>&lt;a href='https://www.meteoblue.com/es/tiempo/pronostico/multimodel/42.783083N-0.263222E' target='_blank'&gt;&lt;img src='/wp-content/uploads/icono-meteoblue-small.png' alt='Meteoblue' title='Multimodel Meteoblue'&gt;&lt;/a&gt;</v>
      </c>
      <c r="S59" s="47" t="str">
        <f>HYPERLINK("https://www.meteoblue.com/es/tiempo/pronostico/multimodel/"&amp;G59 &amp; "N" &amp; H59 &amp; "E")</f>
        <v>https://www.meteoblue.com/es/tiempo/pronostico/multimodel/42.783083N-0.263222E</v>
      </c>
      <c r="T59" s="31" t="str">
        <f>"&lt;a href='https://brouter.de/brouter-web/#map=13/"&amp;G59&amp;"/"&amp;H59&amp;"/OpenTopoMap&amp;pois="&amp;H59&amp;","&amp;G59&amp; "' target='_blank'&gt;" &amp;"&lt;img src='/wp-content/uploads/icono-mapa-topografico-small.png' alt='Mapa topográfico brouter.de' title='Mapa topográfico brouter.de'&gt;" &amp; "&lt;/a&gt;"</f>
        <v>&lt;a href='https://brouter.de/brouter-web/#map=13/42.783083/-0.263222/OpenTopoMap&amp;pois=-0.263222,42.783083' target='_blank'&gt;&lt;img src='/wp-content/uploads/icono-mapa-topografico-small.png' alt='Mapa topográfico brouter.de' title='Mapa topográfico brouter.de'&gt;&lt;/a&gt;</v>
      </c>
      <c r="U59" s="47" t="str">
        <f>HYPERLINK("https://brouter.de/brouter-web/#map=13/"&amp;G59&amp;"/"&amp;H59&amp;"/OpenTopoMap&amp;pois="&amp;H59&amp;","&amp;G59)</f>
        <v>https://brouter.de/brouter-web/#map=13/42.783083/-0.263222/OpenTopoMap&amp;pois=-0.263222,42.783083</v>
      </c>
      <c r="V59" s="31" t="str">
        <f>"&lt;a href='https://gpx.studio/app#13/"&amp;G59&amp;"/"&amp;H59&amp;"' target='_blank'&gt;" &amp;"&lt;img src='/wp-content/uploads/icono-mapa-topografico-gpx-studio-small.png' alt='Mapa topográfico gpx.studio' title='Mapa topográfico gpx.studio'&gt;" &amp; "&lt;/a&gt;"</f>
        <v>&lt;a href='https://gpx.studio/app#13/42.783083/-0.263222' target='_blank'&gt;&lt;img src='/wp-content/uploads/icono-mapa-topografico-gpx-studio-small.png' alt='Mapa topográfico gpx.studio' title='Mapa topográfico gpx.studio'&gt;&lt;/a&gt;</v>
      </c>
      <c r="W59" s="47" t="str">
        <f>HYPERLINK("https://gpx.studio/app#13/"&amp;G59&amp;"/"&amp;H59)</f>
        <v>https://gpx.studio/app#13/42.783083/-0.263222</v>
      </c>
      <c r="X59" s="47" t="str">
        <f>HYPERLINK("https://nakarte.me/#m=13/"&amp;G59&amp;"/"&amp;H59&amp;"&amp;l=Czt/Sa")</f>
        <v>https://nakarte.me/#m=13/42.783083/-0.263222&amp;l=Czt/Sa</v>
      </c>
      <c r="Y59" s="31" t="str">
        <f>"&lt;a href='https://www.google.com/maps/dir/42.8664,-2.6852/" &amp; G59&amp; "," &amp; H59 &amp; "' target='_blank'&gt;" &amp;"&lt;img src='/wp-content/uploads/icono-navegacion-google-maps-small.png' alt='Navegación Google Maps' title='Navegación Google Maps'&gt;" &amp; "&lt;/a&gt;"</f>
        <v>&lt;a href='https://www.google.com/maps/dir/42.8664,-2.6852/42.783083,-0.263222' target='_blank'&gt;&lt;img src='/wp-content/uploads/icono-navegacion-google-maps-small.png' alt='Navegación Google Maps' title='Navegación Google Maps'&gt;&lt;/a&gt;</v>
      </c>
      <c r="Z59" s="46" t="str">
        <f>"&lt;a style='display: block; text-align: center; padding: 0px 0; font-size: 1.4em;' href='https://tresmiles.es/mapa.html?lat="&amp;G59&amp;"&amp;lon="&amp;H59&amp;"&amp;zoom=17'&gt;&lt;img src='/wp-content/uploads/icono-mapa-topografico-small.png' alt='Mapa' title='Mapa'&gt;&lt;/a&gt;"</f>
        <v>&lt;a style='display: block; text-align: center; padding: 0px 0; font-size: 1.4em;' href='https://tresmiles.es/mapa.html?lat=42.783083&amp;lon=-0.263222&amp;zoom=17'&gt;&lt;img src='/wp-content/uploads/icono-mapa-topografico-small.png' alt='Mapa' title='Mapa'&gt;&lt;/a&gt;</v>
      </c>
      <c r="AA59" s="46" t="str">
        <f>IF(J59="",
"",
"&lt;div style='display: block; text-align: center; padding: 0px 0; font-size: 1.4em;'&gt;"&amp;
"&lt;a href='#!' class='open-popup' data-info='"&amp;"ℹ "&amp;J59&amp;"'&gt;"&amp;
"&lt;img src='/wp-content/uploads/icono-informacion-small.png' alt='Más información' title='Más información'&gt;"
&amp;"&lt;/a&gt;&lt;/div&gt;"
)</f>
        <v/>
      </c>
    </row>
    <row r="60" spans="1:27" ht="14.5" customHeight="1" x14ac:dyDescent="0.35">
      <c r="A60" s="32" t="s">
        <v>1025</v>
      </c>
      <c r="B60" s="32" t="s">
        <v>6</v>
      </c>
      <c r="C60" s="32" t="s">
        <v>1898</v>
      </c>
      <c r="D60" s="33" t="s">
        <v>103</v>
      </c>
      <c r="E60" s="33" t="s">
        <v>104</v>
      </c>
      <c r="F60" s="34">
        <v>3064</v>
      </c>
      <c r="G60" s="38" t="s">
        <v>832</v>
      </c>
      <c r="H60" s="38" t="s">
        <v>833</v>
      </c>
      <c r="I60" s="37" t="s">
        <v>52</v>
      </c>
      <c r="J60" s="45"/>
      <c r="K60" s="45" t="s">
        <v>1022</v>
      </c>
      <c r="L60" s="45" t="s">
        <v>1022</v>
      </c>
      <c r="M60" s="55">
        <v>4</v>
      </c>
      <c r="N60" s="46" t="str">
        <f>"&lt;wpt lat="""&amp;G60&amp;""" lon="""&amp;H60&amp;"""&gt;&lt;ele&gt;"&amp;F60&amp;"&lt;/ele&gt;&lt;name&gt;"&amp;D60&amp;"&lt;/name&gt;&lt;desc&gt;Nombre oficial: "&amp;E60&amp;"&amp;#10;Altitud: "&amp;F60&amp;" m &amp;#10;Dificultad: "&amp;I60&amp;"&amp;#10;Más información: "&amp;J60&amp;"&lt;/desc&gt;&lt;/wpt&gt;"</f>
        <v>&lt;wpt lat="42.771667" lon="-0.264139"&gt;&lt;ele&gt;3064&lt;/ele&gt;&lt;name&gt;Garmo Negro&lt;/name&gt;&lt;desc&gt;Nombre oficial: Punda dero Garmo Negro&amp;#10;Altitud: 3064 m &amp;#10;Dificultad: F&amp;#10;Más información: &lt;/desc&gt;&lt;/wpt&gt;</v>
      </c>
      <c r="O60" s="48" t="str">
        <f>HYPERLINK("https://www.openstreetmap.org/edit#map=18/"&amp;G60 &amp; "/"&amp; H60 )</f>
        <v>https://www.openstreetmap.org/edit#map=18/42.771667/-0.264139</v>
      </c>
      <c r="P60" s="31" t="str">
        <f>"&lt;a href='https://www.windy.com/"&amp;G60&amp;"/"&amp;H60&amp;"/wind?"&amp;G60&amp;","&amp;H60&amp;",13' target='_blank'&gt;&lt;img src='/wp-content/uploads/icono-windy-small.png' alt='Windy' title='Viento Windy'&gt;&lt;/a&gt;"</f>
        <v>&lt;a href='https://www.windy.com/42.771667/-0.264139/wind?42.771667,-0.264139,13' target='_blank'&gt;&lt;img src='/wp-content/uploads/icono-windy-small.png' alt='Windy' title='Viento Windy'&gt;&lt;/a&gt;</v>
      </c>
      <c r="Q60" s="47" t="str">
        <f>HYPERLINK("https://www.windy.com/"&amp;G60&amp;"/"&amp;H60&amp;"/wind?"&amp;G60&amp;","&amp;H60&amp;",13")</f>
        <v>https://www.windy.com/42.771667/-0.264139/wind?42.771667,-0.264139,13</v>
      </c>
      <c r="R60" s="31" t="str">
        <f>"&lt;a href='https://www.meteoblue.com/es/tiempo/pronostico/multimodel/"&amp;G60 &amp; "N" &amp; H60 &amp; "E" &amp; "' target='_blank'&gt;" &amp;"&lt;img src='/wp-content/uploads/icono-meteoblue-small.png' alt='Meteoblue' title='Multimodel Meteoblue'&gt;" &amp; "&lt;/a&gt;"</f>
        <v>&lt;a href='https://www.meteoblue.com/es/tiempo/pronostico/multimodel/42.771667N-0.264139E' target='_blank'&gt;&lt;img src='/wp-content/uploads/icono-meteoblue-small.png' alt='Meteoblue' title='Multimodel Meteoblue'&gt;&lt;/a&gt;</v>
      </c>
      <c r="S60" s="47" t="str">
        <f>HYPERLINK("https://www.meteoblue.com/es/tiempo/pronostico/multimodel/"&amp;G60 &amp; "N" &amp; H60 &amp; "E")</f>
        <v>https://www.meteoblue.com/es/tiempo/pronostico/multimodel/42.771667N-0.264139E</v>
      </c>
      <c r="T60" s="31" t="str">
        <f>"&lt;a href='https://brouter.de/brouter-web/#map=13/"&amp;G60&amp;"/"&amp;H60&amp;"/OpenTopoMap&amp;pois="&amp;H60&amp;","&amp;G60&amp; "' target='_blank'&gt;" &amp;"&lt;img src='/wp-content/uploads/icono-mapa-topografico-small.png' alt='Mapa topográfico brouter.de' title='Mapa topográfico brouter.de'&gt;" &amp; "&lt;/a&gt;"</f>
        <v>&lt;a href='https://brouter.de/brouter-web/#map=13/42.771667/-0.264139/OpenTopoMap&amp;pois=-0.264139,42.771667' target='_blank'&gt;&lt;img src='/wp-content/uploads/icono-mapa-topografico-small.png' alt='Mapa topográfico brouter.de' title='Mapa topográfico brouter.de'&gt;&lt;/a&gt;</v>
      </c>
      <c r="U60" s="47" t="str">
        <f>HYPERLINK("https://brouter.de/brouter-web/#map=13/"&amp;G60&amp;"/"&amp;H60&amp;"/OpenTopoMap&amp;pois="&amp;H60&amp;","&amp;G60)</f>
        <v>https://brouter.de/brouter-web/#map=13/42.771667/-0.264139/OpenTopoMap&amp;pois=-0.264139,42.771667</v>
      </c>
      <c r="V60" s="31" t="str">
        <f>"&lt;a href='https://gpx.studio/app#13/"&amp;G60&amp;"/"&amp;H60&amp;"' target='_blank'&gt;" &amp;"&lt;img src='/wp-content/uploads/icono-mapa-topografico-gpx-studio-small.png' alt='Mapa topográfico gpx.studio' title='Mapa topográfico gpx.studio'&gt;" &amp; "&lt;/a&gt;"</f>
        <v>&lt;a href='https://gpx.studio/app#13/42.771667/-0.264139' target='_blank'&gt;&lt;img src='/wp-content/uploads/icono-mapa-topografico-gpx-studio-small.png' alt='Mapa topográfico gpx.studio' title='Mapa topográfico gpx.studio'&gt;&lt;/a&gt;</v>
      </c>
      <c r="W60" s="47" t="str">
        <f>HYPERLINK("https://gpx.studio/app#13/"&amp;G60&amp;"/"&amp;H60)</f>
        <v>https://gpx.studio/app#13/42.771667/-0.264139</v>
      </c>
      <c r="X60" s="47" t="str">
        <f>HYPERLINK("https://nakarte.me/#m=13/"&amp;G60&amp;"/"&amp;H60&amp;"&amp;l=Czt/Sa")</f>
        <v>https://nakarte.me/#m=13/42.771667/-0.264139&amp;l=Czt/Sa</v>
      </c>
      <c r="Y60" s="31" t="str">
        <f>"&lt;a href='https://www.google.com/maps/dir/42.8664,-2.6852/" &amp; G60&amp; "," &amp; H60 &amp; "' target='_blank'&gt;" &amp;"&lt;img src='/wp-content/uploads/icono-navegacion-google-maps-small.png' alt='Navegación Google Maps' title='Navegación Google Maps'&gt;" &amp; "&lt;/a&gt;"</f>
        <v>&lt;a href='https://www.google.com/maps/dir/42.8664,-2.6852/42.771667,-0.264139' target='_blank'&gt;&lt;img src='/wp-content/uploads/icono-navegacion-google-maps-small.png' alt='Navegación Google Maps' title='Navegación Google Maps'&gt;&lt;/a&gt;</v>
      </c>
      <c r="Z60" s="46" t="str">
        <f>"&lt;a style='display: block; text-align: center; padding: 0px 0; font-size: 1.4em;' href='https://tresmiles.es/mapa.html?lat="&amp;G60&amp;"&amp;lon="&amp;H60&amp;"&amp;zoom=17'&gt;&lt;img src='/wp-content/uploads/icono-mapa-topografico-small.png' alt='Mapa' title='Mapa'&gt;&lt;/a&gt;"</f>
        <v>&lt;a style='display: block; text-align: center; padding: 0px 0; font-size: 1.4em;' href='https://tresmiles.es/mapa.html?lat=42.771667&amp;lon=-0.264139&amp;zoom=17'&gt;&lt;img src='/wp-content/uploads/icono-mapa-topografico-small.png' alt='Mapa' title='Mapa'&gt;&lt;/a&gt;</v>
      </c>
      <c r="AA60" s="46" t="str">
        <f>IF(J60="",
"",
"&lt;div style='display: block; text-align: center; padding: 0px 0; font-size: 1.4em;'&gt;"&amp;
"&lt;a href='#!' class='open-popup' data-info='"&amp;"ℹ "&amp;J60&amp;"'&gt;"&amp;
"&lt;img src='/wp-content/uploads/icono-informacion-small.png' alt='Más información' title='Más información'&gt;"
&amp;"&lt;/a&gt;&lt;/div&gt;"
)</f>
        <v/>
      </c>
    </row>
    <row r="61" spans="1:27" ht="14.5" customHeight="1" x14ac:dyDescent="0.35">
      <c r="A61" s="32" t="s">
        <v>1025</v>
      </c>
      <c r="B61" s="32" t="s">
        <v>6</v>
      </c>
      <c r="C61" s="32" t="s">
        <v>1898</v>
      </c>
      <c r="D61" s="33" t="s">
        <v>30</v>
      </c>
      <c r="E61" s="37" t="s">
        <v>4</v>
      </c>
      <c r="F61" s="36">
        <v>3062</v>
      </c>
      <c r="G61" s="37" t="s">
        <v>995</v>
      </c>
      <c r="H61" s="37" t="s">
        <v>996</v>
      </c>
      <c r="I61" s="37" t="s">
        <v>49</v>
      </c>
      <c r="J61" s="45" t="s">
        <v>2290</v>
      </c>
      <c r="K61" s="45" t="s">
        <v>1022</v>
      </c>
      <c r="L61" s="45" t="s">
        <v>1021</v>
      </c>
      <c r="M61" s="55">
        <v>2</v>
      </c>
      <c r="N61" s="46" t="str">
        <f>"&lt;wpt lat="""&amp;G61&amp;""" lon="""&amp;H61&amp;"""&gt;&lt;ele&gt;"&amp;F61&amp;"&lt;/ele&gt;&lt;name&gt;"&amp;D61&amp;"&lt;/name&gt;&lt;desc&gt;Nombre oficial: "&amp;E61&amp;"&amp;#10;Altitud: "&amp;F61&amp;" m &amp;#10;Dificultad: "&amp;I61&amp;"&amp;#10;Más información: "&amp;J61&amp;"&lt;/desc&gt;&lt;/wpt&gt;"</f>
        <v>&lt;wpt lat="42.83347" lon="-0.29016"&gt;&lt;ele&gt;3062&lt;/ele&gt;&lt;name&gt;Frondella Norte&lt;/name&gt;&lt;desc&gt;Nombre oficial: &amp;#10;Altitud: 3062 m &amp;#10;Dificultad: PD&amp;#10;Más información: POSIBLE DISCREPANCIA, ERROR O A ESTUDIAR. Guía Alejos/INGEAR&lt;/desc&gt;&lt;/wpt&gt;</v>
      </c>
      <c r="O61" s="48" t="str">
        <f>HYPERLINK("https://www.openstreetmap.org/edit#map=18/"&amp;G61 &amp; "/"&amp; H61 )</f>
        <v>https://www.openstreetmap.org/edit#map=18/42.83347/-0.29016</v>
      </c>
      <c r="P61" s="31" t="str">
        <f>"&lt;a href='https://www.windy.com/"&amp;G61&amp;"/"&amp;H61&amp;"/wind?"&amp;G61&amp;","&amp;H61&amp;",13' target='_blank'&gt;&lt;img src='/wp-content/uploads/icono-windy-small.png' alt='Windy' title='Viento Windy'&gt;&lt;/a&gt;"</f>
        <v>&lt;a href='https://www.windy.com/42.83347/-0.29016/wind?42.83347,-0.29016,13' target='_blank'&gt;&lt;img src='/wp-content/uploads/icono-windy-small.png' alt='Windy' title='Viento Windy'&gt;&lt;/a&gt;</v>
      </c>
      <c r="Q61" s="47" t="str">
        <f>HYPERLINK("https://www.windy.com/"&amp;G61&amp;"/"&amp;H61&amp;"/wind?"&amp;G61&amp;","&amp;H61&amp;",13")</f>
        <v>https://www.windy.com/42.83347/-0.29016/wind?42.83347,-0.29016,13</v>
      </c>
      <c r="R61" s="31" t="str">
        <f>"&lt;a href='https://www.meteoblue.com/es/tiempo/pronostico/multimodel/"&amp;G61 &amp; "N" &amp; H61 &amp; "E" &amp; "' target='_blank'&gt;" &amp;"&lt;img src='/wp-content/uploads/icono-meteoblue-small.png' alt='Meteoblue' title='Multimodel Meteoblue'&gt;" &amp; "&lt;/a&gt;"</f>
        <v>&lt;a href='https://www.meteoblue.com/es/tiempo/pronostico/multimodel/42.83347N-0.29016E' target='_blank'&gt;&lt;img src='/wp-content/uploads/icono-meteoblue-small.png' alt='Meteoblue' title='Multimodel Meteoblue'&gt;&lt;/a&gt;</v>
      </c>
      <c r="S61" s="47" t="str">
        <f>HYPERLINK("https://www.meteoblue.com/es/tiempo/pronostico/multimodel/"&amp;G61 &amp; "N" &amp; H61 &amp; "E")</f>
        <v>https://www.meteoblue.com/es/tiempo/pronostico/multimodel/42.83347N-0.29016E</v>
      </c>
      <c r="T61" s="31" t="str">
        <f>"&lt;a href='https://brouter.de/brouter-web/#map=13/"&amp;G61&amp;"/"&amp;H61&amp;"/OpenTopoMap&amp;pois="&amp;H61&amp;","&amp;G61&amp; "' target='_blank'&gt;" &amp;"&lt;img src='/wp-content/uploads/icono-mapa-topografico-small.png' alt='Mapa topográfico brouter.de' title='Mapa topográfico brouter.de'&gt;" &amp; "&lt;/a&gt;"</f>
        <v>&lt;a href='https://brouter.de/brouter-web/#map=13/42.83347/-0.29016/OpenTopoMap&amp;pois=-0.29016,42.83347' target='_blank'&gt;&lt;img src='/wp-content/uploads/icono-mapa-topografico-small.png' alt='Mapa topográfico brouter.de' title='Mapa topográfico brouter.de'&gt;&lt;/a&gt;</v>
      </c>
      <c r="U61" s="47" t="str">
        <f>HYPERLINK("https://brouter.de/brouter-web/#map=13/"&amp;G61&amp;"/"&amp;H61&amp;"/OpenTopoMap&amp;pois="&amp;H61&amp;","&amp;G61)</f>
        <v>https://brouter.de/brouter-web/#map=13/42.83347/-0.29016/OpenTopoMap&amp;pois=-0.29016,42.83347</v>
      </c>
      <c r="V61" s="31" t="str">
        <f>"&lt;a href='https://gpx.studio/app#13/"&amp;G61&amp;"/"&amp;H61&amp;"' target='_blank'&gt;" &amp;"&lt;img src='/wp-content/uploads/icono-mapa-topografico-gpx-studio-small.png' alt='Mapa topográfico gpx.studio' title='Mapa topográfico gpx.studio'&gt;" &amp; "&lt;/a&gt;"</f>
        <v>&lt;a href='https://gpx.studio/app#13/42.83347/-0.29016' target='_blank'&gt;&lt;img src='/wp-content/uploads/icono-mapa-topografico-gpx-studio-small.png' alt='Mapa topográfico gpx.studio' title='Mapa topográfico gpx.studio'&gt;&lt;/a&gt;</v>
      </c>
      <c r="W61" s="47" t="str">
        <f>HYPERLINK("https://gpx.studio/app#13/"&amp;G61&amp;"/"&amp;H61)</f>
        <v>https://gpx.studio/app#13/42.83347/-0.29016</v>
      </c>
      <c r="X61" s="47" t="str">
        <f>HYPERLINK("https://nakarte.me/#m=13/"&amp;G61&amp;"/"&amp;H61&amp;"&amp;l=Czt/Sa")</f>
        <v>https://nakarte.me/#m=13/42.83347/-0.29016&amp;l=Czt/Sa</v>
      </c>
      <c r="Y61" s="31" t="str">
        <f>"&lt;a href='https://www.google.com/maps/dir/42.8664,-2.6852/" &amp; G61&amp; "," &amp; H61 &amp; "' target='_blank'&gt;" &amp;"&lt;img src='/wp-content/uploads/icono-navegacion-google-maps-small.png' alt='Navegación Google Maps' title='Navegación Google Maps'&gt;" &amp; "&lt;/a&gt;"</f>
        <v>&lt;a href='https://www.google.com/maps/dir/42.8664,-2.6852/42.83347,-0.29016' target='_blank'&gt;&lt;img src='/wp-content/uploads/icono-navegacion-google-maps-small.png' alt='Navegación Google Maps' title='Navegación Google Maps'&gt;&lt;/a&gt;</v>
      </c>
      <c r="Z61" s="46" t="str">
        <f>"&lt;a style='display: block; text-align: center; padding: 0px 0; font-size: 1.4em;' href='https://tresmiles.es/mapa.html?lat="&amp;G61&amp;"&amp;lon="&amp;H61&amp;"&amp;zoom=17'&gt;&lt;img src='/wp-content/uploads/icono-mapa-topografico-small.png' alt='Mapa' title='Mapa'&gt;&lt;/a&gt;"</f>
        <v>&lt;a style='display: block; text-align: center; padding: 0px 0; font-size: 1.4em;' href='https://tresmiles.es/mapa.html?lat=42.83347&amp;lon=-0.29016&amp;zoom=17'&gt;&lt;img src='/wp-content/uploads/icono-mapa-topografico-small.png' alt='Mapa' title='Mapa'&gt;&lt;/a&gt;</v>
      </c>
      <c r="AA61" s="46" t="str">
        <f>IF(J61="",
"",
"&lt;div style='display: block; text-align: center; padding: 0px 0; font-size: 1.4em;'&gt;"&amp;
"&lt;a href='#!' class='open-popup' data-info='"&amp;"ℹ "&amp;J61&amp;"'&gt;"&amp;
"&lt;img src='/wp-content/uploads/icono-informacion-small.png' alt='Más información' title='Más información'&gt;"
&amp;"&lt;/a&gt;&lt;/div&gt;"
)</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62" spans="1:27" ht="14.5" customHeight="1" x14ac:dyDescent="0.35">
      <c r="A62" s="32" t="s">
        <v>1025</v>
      </c>
      <c r="B62" s="32" t="s">
        <v>6</v>
      </c>
      <c r="C62" s="32" t="s">
        <v>1898</v>
      </c>
      <c r="D62" s="33" t="s">
        <v>1509</v>
      </c>
      <c r="E62" s="33" t="s">
        <v>76</v>
      </c>
      <c r="F62" s="34">
        <v>3057</v>
      </c>
      <c r="G62" s="38" t="s">
        <v>840</v>
      </c>
      <c r="H62" s="38" t="s">
        <v>841</v>
      </c>
      <c r="I62" s="37" t="s">
        <v>50</v>
      </c>
      <c r="J62" s="45"/>
      <c r="K62" s="45" t="s">
        <v>1022</v>
      </c>
      <c r="L62" s="45" t="s">
        <v>1022</v>
      </c>
      <c r="M62" s="55">
        <v>2</v>
      </c>
      <c r="N62" s="46" t="str">
        <f>"&lt;wpt lat="""&amp;G62&amp;""" lon="""&amp;H62&amp;"""&gt;&lt;ele&gt;"&amp;F62&amp;"&lt;/ele&gt;&lt;name&gt;"&amp;D62&amp;"&lt;/name&gt;&lt;desc&gt;Nombre oficial: "&amp;E62&amp;"&amp;#10;Altitud: "&amp;F62&amp;" m &amp;#10;Dificultad: "&amp;I62&amp;"&amp;#10;Más información: "&amp;J62&amp;"&lt;/desc&gt;&lt;/wpt&gt;"</f>
        <v>&lt;wpt lat="42.832722" lon="-0.290528"&gt;&lt;ele&gt;3057&lt;/ele&gt;&lt;name&gt;Pico de la Frondella&lt;/name&gt;&lt;desc&gt;Nombre oficial: Punda Alta deras Frondiellas&amp;#10;Altitud: 3057 m &amp;#10;Dificultad: F+&amp;#10;Más información: &lt;/desc&gt;&lt;/wpt&gt;</v>
      </c>
      <c r="O62" s="48" t="str">
        <f>HYPERLINK("https://www.openstreetmap.org/edit#map=18/"&amp;G62 &amp; "/"&amp; H62 )</f>
        <v>https://www.openstreetmap.org/edit#map=18/42.832722/-0.290528</v>
      </c>
      <c r="P62" s="31" t="str">
        <f>"&lt;a href='https://www.windy.com/"&amp;G62&amp;"/"&amp;H62&amp;"/wind?"&amp;G62&amp;","&amp;H62&amp;",13' target='_blank'&gt;&lt;img src='/wp-content/uploads/icono-windy-small.png' alt='Windy' title='Viento Windy'&gt;&lt;/a&gt;"</f>
        <v>&lt;a href='https://www.windy.com/42.832722/-0.290528/wind?42.832722,-0.290528,13' target='_blank'&gt;&lt;img src='/wp-content/uploads/icono-windy-small.png' alt='Windy' title='Viento Windy'&gt;&lt;/a&gt;</v>
      </c>
      <c r="Q62" s="47" t="str">
        <f>HYPERLINK("https://www.windy.com/"&amp;G62&amp;"/"&amp;H62&amp;"/wind?"&amp;G62&amp;","&amp;H62&amp;",13")</f>
        <v>https://www.windy.com/42.832722/-0.290528/wind?42.832722,-0.290528,13</v>
      </c>
      <c r="R62" s="31" t="str">
        <f>"&lt;a href='https://www.meteoblue.com/es/tiempo/pronostico/multimodel/"&amp;G62 &amp; "N" &amp; H62 &amp; "E" &amp; "' target='_blank'&gt;" &amp;"&lt;img src='/wp-content/uploads/icono-meteoblue-small.png' alt='Meteoblue' title='Multimodel Meteoblue'&gt;" &amp; "&lt;/a&gt;"</f>
        <v>&lt;a href='https://www.meteoblue.com/es/tiempo/pronostico/multimodel/42.832722N-0.290528E' target='_blank'&gt;&lt;img src='/wp-content/uploads/icono-meteoblue-small.png' alt='Meteoblue' title='Multimodel Meteoblue'&gt;&lt;/a&gt;</v>
      </c>
      <c r="S62" s="47" t="str">
        <f>HYPERLINK("https://www.meteoblue.com/es/tiempo/pronostico/multimodel/"&amp;G62 &amp; "N" &amp; H62 &amp; "E")</f>
        <v>https://www.meteoblue.com/es/tiempo/pronostico/multimodel/42.832722N-0.290528E</v>
      </c>
      <c r="T62" s="31" t="str">
        <f>"&lt;a href='https://brouter.de/brouter-web/#map=13/"&amp;G62&amp;"/"&amp;H62&amp;"/OpenTopoMap&amp;pois="&amp;H62&amp;","&amp;G62&amp; "' target='_blank'&gt;" &amp;"&lt;img src='/wp-content/uploads/icono-mapa-topografico-small.png' alt='Mapa topográfico brouter.de' title='Mapa topográfico brouter.de'&gt;" &amp; "&lt;/a&gt;"</f>
        <v>&lt;a href='https://brouter.de/brouter-web/#map=13/42.832722/-0.290528/OpenTopoMap&amp;pois=-0.290528,42.832722' target='_blank'&gt;&lt;img src='/wp-content/uploads/icono-mapa-topografico-small.png' alt='Mapa topográfico brouter.de' title='Mapa topográfico brouter.de'&gt;&lt;/a&gt;</v>
      </c>
      <c r="U62" s="47" t="str">
        <f>HYPERLINK("https://brouter.de/brouter-web/#map=13/"&amp;G62&amp;"/"&amp;H62&amp;"/OpenTopoMap&amp;pois="&amp;H62&amp;","&amp;G62)</f>
        <v>https://brouter.de/brouter-web/#map=13/42.832722/-0.290528/OpenTopoMap&amp;pois=-0.290528,42.832722</v>
      </c>
      <c r="V62" s="31" t="str">
        <f>"&lt;a href='https://gpx.studio/app#13/"&amp;G62&amp;"/"&amp;H62&amp;"' target='_blank'&gt;" &amp;"&lt;img src='/wp-content/uploads/icono-mapa-topografico-gpx-studio-small.png' alt='Mapa topográfico gpx.studio' title='Mapa topográfico gpx.studio'&gt;" &amp; "&lt;/a&gt;"</f>
        <v>&lt;a href='https://gpx.studio/app#13/42.832722/-0.290528' target='_blank'&gt;&lt;img src='/wp-content/uploads/icono-mapa-topografico-gpx-studio-small.png' alt='Mapa topográfico gpx.studio' title='Mapa topográfico gpx.studio'&gt;&lt;/a&gt;</v>
      </c>
      <c r="W62" s="47" t="str">
        <f>HYPERLINK("https://gpx.studio/app#13/"&amp;G62&amp;"/"&amp;H62)</f>
        <v>https://gpx.studio/app#13/42.832722/-0.290528</v>
      </c>
      <c r="X62" s="47" t="str">
        <f>HYPERLINK("https://nakarte.me/#m=13/"&amp;G62&amp;"/"&amp;H62&amp;"&amp;l=Czt/Sa")</f>
        <v>https://nakarte.me/#m=13/42.832722/-0.290528&amp;l=Czt/Sa</v>
      </c>
      <c r="Y62" s="31" t="str">
        <f>"&lt;a href='https://www.google.com/maps/dir/42.8664,-2.6852/" &amp; G62&amp; "," &amp; H62 &amp; "' target='_blank'&gt;" &amp;"&lt;img src='/wp-content/uploads/icono-navegacion-google-maps-small.png' alt='Navegación Google Maps' title='Navegación Google Maps'&gt;" &amp; "&lt;/a&gt;"</f>
        <v>&lt;a href='https://www.google.com/maps/dir/42.8664,-2.6852/42.832722,-0.290528' target='_blank'&gt;&lt;img src='/wp-content/uploads/icono-navegacion-google-maps-small.png' alt='Navegación Google Maps' title='Navegación Google Maps'&gt;&lt;/a&gt;</v>
      </c>
      <c r="Z62" s="46" t="str">
        <f>"&lt;a style='display: block; text-align: center; padding: 0px 0; font-size: 1.4em;' href='https://tresmiles.es/mapa.html?lat="&amp;G62&amp;"&amp;lon="&amp;H62&amp;"&amp;zoom=17'&gt;&lt;img src='/wp-content/uploads/icono-mapa-topografico-small.png' alt='Mapa' title='Mapa'&gt;&lt;/a&gt;"</f>
        <v>&lt;a style='display: block; text-align: center; padding: 0px 0; font-size: 1.4em;' href='https://tresmiles.es/mapa.html?lat=42.832722&amp;lon=-0.290528&amp;zoom=17'&gt;&lt;img src='/wp-content/uploads/icono-mapa-topografico-small.png' alt='Mapa' title='Mapa'&gt;&lt;/a&gt;</v>
      </c>
      <c r="AA62" s="46" t="str">
        <f>IF(J62="",
"",
"&lt;div style='display: block; text-align: center; padding: 0px 0; font-size: 1.4em;'&gt;"&amp;
"&lt;a href='#!' class='open-popup' data-info='"&amp;"ℹ "&amp;J62&amp;"'&gt;"&amp;
"&lt;img src='/wp-content/uploads/icono-informacion-small.png' alt='Más información' title='Más información'&gt;"
&amp;"&lt;/a&gt;&lt;/div&gt;"
)</f>
        <v/>
      </c>
    </row>
    <row r="63" spans="1:27" ht="14.5" customHeight="1" x14ac:dyDescent="0.35">
      <c r="A63" s="32" t="s">
        <v>1025</v>
      </c>
      <c r="B63" s="32" t="s">
        <v>6</v>
      </c>
      <c r="C63" s="32" t="s">
        <v>1898</v>
      </c>
      <c r="D63" s="33" t="s">
        <v>1505</v>
      </c>
      <c r="E63" s="37" t="s">
        <v>4</v>
      </c>
      <c r="F63" s="36">
        <v>3055</v>
      </c>
      <c r="G63" s="37" t="s">
        <v>997</v>
      </c>
      <c r="H63" s="37" t="s">
        <v>998</v>
      </c>
      <c r="I63" s="37" t="s">
        <v>50</v>
      </c>
      <c r="J63" s="45" t="s">
        <v>2290</v>
      </c>
      <c r="K63" s="45" t="s">
        <v>1022</v>
      </c>
      <c r="L63" s="45" t="s">
        <v>1021</v>
      </c>
      <c r="M63" s="55">
        <v>2</v>
      </c>
      <c r="N63" s="46" t="str">
        <f>"&lt;wpt lat="""&amp;G63&amp;""" lon="""&amp;H63&amp;"""&gt;&lt;ele&gt;"&amp;F63&amp;"&lt;/ele&gt;&lt;name&gt;"&amp;D63&amp;"&lt;/name&gt;&lt;desc&gt;Nombre oficial: "&amp;E63&amp;"&amp;#10;Altitud: "&amp;F63&amp;" m &amp;#10;Dificultad: "&amp;I63&amp;"&amp;#10;Más información: "&amp;J63&amp;"&lt;/desc&gt;&lt;/wpt&gt;"</f>
        <v>&lt;wpt lat="42.83216" lon="-0.29288"&gt;&lt;ele&gt;3055&lt;/ele&gt;&lt;name&gt;Frondella / Frondella Central&lt;/name&gt;&lt;desc&gt;Nombre oficial: &amp;#10;Altitud: 3055 m &amp;#10;Dificultad: F+&amp;#10;Más información: POSIBLE DISCREPANCIA, ERROR O A ESTUDIAR. Guía Alejos/INGEAR&lt;/desc&gt;&lt;/wpt&gt;</v>
      </c>
      <c r="O63" s="48" t="str">
        <f>HYPERLINK("https://www.openstreetmap.org/edit#map=18/"&amp;G63 &amp; "/"&amp; H63 )</f>
        <v>https://www.openstreetmap.org/edit#map=18/42.83216/-0.29288</v>
      </c>
      <c r="P63" s="31" t="str">
        <f>"&lt;a href='https://www.windy.com/"&amp;G63&amp;"/"&amp;H63&amp;"/wind?"&amp;G63&amp;","&amp;H63&amp;",13' target='_blank'&gt;&lt;img src='/wp-content/uploads/icono-windy-small.png' alt='Windy' title='Viento Windy'&gt;&lt;/a&gt;"</f>
        <v>&lt;a href='https://www.windy.com/42.83216/-0.29288/wind?42.83216,-0.29288,13' target='_blank'&gt;&lt;img src='/wp-content/uploads/icono-windy-small.png' alt='Windy' title='Viento Windy'&gt;&lt;/a&gt;</v>
      </c>
      <c r="Q63" s="47" t="str">
        <f>HYPERLINK("https://www.windy.com/"&amp;G63&amp;"/"&amp;H63&amp;"/wind?"&amp;G63&amp;","&amp;H63&amp;",13")</f>
        <v>https://www.windy.com/42.83216/-0.29288/wind?42.83216,-0.29288,13</v>
      </c>
      <c r="R63" s="31" t="str">
        <f>"&lt;a href='https://www.meteoblue.com/es/tiempo/pronostico/multimodel/"&amp;G63 &amp; "N" &amp; H63 &amp; "E" &amp; "' target='_blank'&gt;" &amp;"&lt;img src='/wp-content/uploads/icono-meteoblue-small.png' alt='Meteoblue' title='Multimodel Meteoblue'&gt;" &amp; "&lt;/a&gt;"</f>
        <v>&lt;a href='https://www.meteoblue.com/es/tiempo/pronostico/multimodel/42.83216N-0.29288E' target='_blank'&gt;&lt;img src='/wp-content/uploads/icono-meteoblue-small.png' alt='Meteoblue' title='Multimodel Meteoblue'&gt;&lt;/a&gt;</v>
      </c>
      <c r="S63" s="47" t="str">
        <f>HYPERLINK("https://www.meteoblue.com/es/tiempo/pronostico/multimodel/"&amp;G63 &amp; "N" &amp; H63 &amp; "E")</f>
        <v>https://www.meteoblue.com/es/tiempo/pronostico/multimodel/42.83216N-0.29288E</v>
      </c>
      <c r="T63" s="31" t="str">
        <f>"&lt;a href='https://brouter.de/brouter-web/#map=13/"&amp;G63&amp;"/"&amp;H63&amp;"/OpenTopoMap&amp;pois="&amp;H63&amp;","&amp;G63&amp; "' target='_blank'&gt;" &amp;"&lt;img src='/wp-content/uploads/icono-mapa-topografico-small.png' alt='Mapa topográfico brouter.de' title='Mapa topográfico brouter.de'&gt;" &amp; "&lt;/a&gt;"</f>
        <v>&lt;a href='https://brouter.de/brouter-web/#map=13/42.83216/-0.29288/OpenTopoMap&amp;pois=-0.29288,42.83216' target='_blank'&gt;&lt;img src='/wp-content/uploads/icono-mapa-topografico-small.png' alt='Mapa topográfico brouter.de' title='Mapa topográfico brouter.de'&gt;&lt;/a&gt;</v>
      </c>
      <c r="U63" s="47" t="str">
        <f>HYPERLINK("https://brouter.de/brouter-web/#map=13/"&amp;G63&amp;"/"&amp;H63&amp;"/OpenTopoMap&amp;pois="&amp;H63&amp;","&amp;G63)</f>
        <v>https://brouter.de/brouter-web/#map=13/42.83216/-0.29288/OpenTopoMap&amp;pois=-0.29288,42.83216</v>
      </c>
      <c r="V63" s="31" t="str">
        <f>"&lt;a href='https://gpx.studio/app#13/"&amp;G63&amp;"/"&amp;H63&amp;"' target='_blank'&gt;" &amp;"&lt;img src='/wp-content/uploads/icono-mapa-topografico-gpx-studio-small.png' alt='Mapa topográfico gpx.studio' title='Mapa topográfico gpx.studio'&gt;" &amp; "&lt;/a&gt;"</f>
        <v>&lt;a href='https://gpx.studio/app#13/42.83216/-0.29288' target='_blank'&gt;&lt;img src='/wp-content/uploads/icono-mapa-topografico-gpx-studio-small.png' alt='Mapa topográfico gpx.studio' title='Mapa topográfico gpx.studio'&gt;&lt;/a&gt;</v>
      </c>
      <c r="W63" s="47" t="str">
        <f>HYPERLINK("https://gpx.studio/app#13/"&amp;G63&amp;"/"&amp;H63)</f>
        <v>https://gpx.studio/app#13/42.83216/-0.29288</v>
      </c>
      <c r="X63" s="47" t="str">
        <f>HYPERLINK("https://nakarte.me/#m=13/"&amp;G63&amp;"/"&amp;H63&amp;"&amp;l=Czt/Sa")</f>
        <v>https://nakarte.me/#m=13/42.83216/-0.29288&amp;l=Czt/Sa</v>
      </c>
      <c r="Y63" s="31" t="str">
        <f>"&lt;a href='https://www.google.com/maps/dir/42.8664,-2.6852/" &amp; G63&amp; "," &amp; H63 &amp; "' target='_blank'&gt;" &amp;"&lt;img src='/wp-content/uploads/icono-navegacion-google-maps-small.png' alt='Navegación Google Maps' title='Navegación Google Maps'&gt;" &amp; "&lt;/a&gt;"</f>
        <v>&lt;a href='https://www.google.com/maps/dir/42.8664,-2.6852/42.83216,-0.29288' target='_blank'&gt;&lt;img src='/wp-content/uploads/icono-navegacion-google-maps-small.png' alt='Navegación Google Maps' title='Navegación Google Maps'&gt;&lt;/a&gt;</v>
      </c>
      <c r="Z63" s="46" t="str">
        <f>"&lt;a style='display: block; text-align: center; padding: 0px 0; font-size: 1.4em;' href='https://tresmiles.es/mapa.html?lat="&amp;G63&amp;"&amp;lon="&amp;H63&amp;"&amp;zoom=17'&gt;&lt;img src='/wp-content/uploads/icono-mapa-topografico-small.png' alt='Mapa' title='Mapa'&gt;&lt;/a&gt;"</f>
        <v>&lt;a style='display: block; text-align: center; padding: 0px 0; font-size: 1.4em;' href='https://tresmiles.es/mapa.html?lat=42.83216&amp;lon=-0.29288&amp;zoom=17'&gt;&lt;img src='/wp-content/uploads/icono-mapa-topografico-small.png' alt='Mapa' title='Mapa'&gt;&lt;/a&gt;</v>
      </c>
      <c r="AA63" s="46" t="str">
        <f>IF(J63="",
"",
"&lt;div style='display: block; text-align: center; padding: 0px 0; font-size: 1.4em;'&gt;"&amp;
"&lt;a href='#!' class='open-popup' data-info='"&amp;"ℹ "&amp;J63&amp;"'&gt;"&amp;
"&lt;img src='/wp-content/uploads/icono-informacion-small.png' alt='Más información' title='Más información'&gt;"
&amp;"&lt;/a&gt;&lt;/div&gt;"
)</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64" spans="1:27" ht="14.5" customHeight="1" x14ac:dyDescent="0.35">
      <c r="A64" s="32" t="s">
        <v>1024</v>
      </c>
      <c r="B64" s="32" t="s">
        <v>6</v>
      </c>
      <c r="C64" s="32" t="s">
        <v>1898</v>
      </c>
      <c r="D64" s="33" t="s">
        <v>1510</v>
      </c>
      <c r="E64" s="33" t="s">
        <v>64</v>
      </c>
      <c r="F64" s="34">
        <v>3048</v>
      </c>
      <c r="G64" s="38" t="s">
        <v>852</v>
      </c>
      <c r="H64" s="38" t="s">
        <v>853</v>
      </c>
      <c r="I64" s="37" t="s">
        <v>54</v>
      </c>
      <c r="J64" s="45" t="s">
        <v>1471</v>
      </c>
      <c r="K64" s="45" t="s">
        <v>1022</v>
      </c>
      <c r="L64" s="45" t="s">
        <v>1022</v>
      </c>
      <c r="M64" s="55">
        <v>1</v>
      </c>
      <c r="N64" s="46" t="str">
        <f>"&lt;wpt lat="""&amp;G64&amp;""" lon="""&amp;H64&amp;"""&gt;&lt;ele&gt;"&amp;F64&amp;"&lt;/ele&gt;&lt;name&gt;"&amp;D64&amp;"&lt;/name&gt;&lt;desc&gt;Nombre oficial: "&amp;E64&amp;"&amp;#10;Altitud: "&amp;F64&amp;" m &amp;#10;Dificultad: "&amp;I64&amp;"&amp;#10;Más información: "&amp;J64&amp;"&lt;/desc&gt;&lt;/wpt&gt;"</f>
        <v>&lt;wpt lat="42.837694" lon="-0.285667"&gt;&lt;ele&gt;3048&lt;/ele&gt;&lt;name&gt;Torre de Costerillou&lt;/name&gt;&lt;desc&gt;Nombre oficial: O Casterillet / Torre de Cadier&amp;#10;Altitud: 3048 m &amp;#10;Dificultad: D&amp;#10;Más información: La Guía Alejos tiene un error, ya que en el listado de dificultades está duplicado "Torre de Costerillou", con dificultad PD+ y "Costerillou Torre de", con dificultad D (que es la correcta)&lt;/desc&gt;&lt;/wpt&gt;</v>
      </c>
      <c r="O64" s="48" t="str">
        <f>HYPERLINK("https://www.openstreetmap.org/edit#map=18/"&amp;G64 &amp; "/"&amp; H64 )</f>
        <v>https://www.openstreetmap.org/edit#map=18/42.837694/-0.285667</v>
      </c>
      <c r="P64" s="31" t="str">
        <f>"&lt;a href='https://www.windy.com/"&amp;G64&amp;"/"&amp;H64&amp;"/wind?"&amp;G64&amp;","&amp;H64&amp;",13' target='_blank'&gt;&lt;img src='/wp-content/uploads/icono-windy-small.png' alt='Windy' title='Viento Windy'&gt;&lt;/a&gt;"</f>
        <v>&lt;a href='https://www.windy.com/42.837694/-0.285667/wind?42.837694,-0.285667,13' target='_blank'&gt;&lt;img src='/wp-content/uploads/icono-windy-small.png' alt='Windy' title='Viento Windy'&gt;&lt;/a&gt;</v>
      </c>
      <c r="Q64" s="47" t="str">
        <f>HYPERLINK("https://www.windy.com/"&amp;G64&amp;"/"&amp;H64&amp;"/wind?"&amp;G64&amp;","&amp;H64&amp;",13")</f>
        <v>https://www.windy.com/42.837694/-0.285667/wind?42.837694,-0.285667,13</v>
      </c>
      <c r="R64" s="31" t="str">
        <f>"&lt;a href='https://www.meteoblue.com/es/tiempo/pronostico/multimodel/"&amp;G64 &amp; "N" &amp; H64 &amp; "E" &amp; "' target='_blank'&gt;" &amp;"&lt;img src='/wp-content/uploads/icono-meteoblue-small.png' alt='Meteoblue' title='Multimodel Meteoblue'&gt;" &amp; "&lt;/a&gt;"</f>
        <v>&lt;a href='https://www.meteoblue.com/es/tiempo/pronostico/multimodel/42.837694N-0.285667E' target='_blank'&gt;&lt;img src='/wp-content/uploads/icono-meteoblue-small.png' alt='Meteoblue' title='Multimodel Meteoblue'&gt;&lt;/a&gt;</v>
      </c>
      <c r="S64" s="47" t="str">
        <f>HYPERLINK("https://www.meteoblue.com/es/tiempo/pronostico/multimodel/"&amp;G64 &amp; "N" &amp; H64 &amp; "E")</f>
        <v>https://www.meteoblue.com/es/tiempo/pronostico/multimodel/42.837694N-0.285667E</v>
      </c>
      <c r="T64" s="31" t="str">
        <f>"&lt;a href='https://brouter.de/brouter-web/#map=13/"&amp;G64&amp;"/"&amp;H64&amp;"/OpenTopoMap&amp;pois="&amp;H64&amp;","&amp;G64&amp; "' target='_blank'&gt;" &amp;"&lt;img src='/wp-content/uploads/icono-mapa-topografico-small.png' alt='Mapa topográfico brouter.de' title='Mapa topográfico brouter.de'&gt;" &amp; "&lt;/a&gt;"</f>
        <v>&lt;a href='https://brouter.de/brouter-web/#map=13/42.837694/-0.285667/OpenTopoMap&amp;pois=-0.285667,42.837694' target='_blank'&gt;&lt;img src='/wp-content/uploads/icono-mapa-topografico-small.png' alt='Mapa topográfico brouter.de' title='Mapa topográfico brouter.de'&gt;&lt;/a&gt;</v>
      </c>
      <c r="U64" s="47" t="str">
        <f>HYPERLINK("https://brouter.de/brouter-web/#map=13/"&amp;G64&amp;"/"&amp;H64&amp;"/OpenTopoMap&amp;pois="&amp;H64&amp;","&amp;G64)</f>
        <v>https://brouter.de/brouter-web/#map=13/42.837694/-0.285667/OpenTopoMap&amp;pois=-0.285667,42.837694</v>
      </c>
      <c r="V64" s="31" t="str">
        <f>"&lt;a href='https://gpx.studio/app#13/"&amp;G64&amp;"/"&amp;H64&amp;"' target='_blank'&gt;" &amp;"&lt;img src='/wp-content/uploads/icono-mapa-topografico-gpx-studio-small.png' alt='Mapa topográfico gpx.studio' title='Mapa topográfico gpx.studio'&gt;" &amp; "&lt;/a&gt;"</f>
        <v>&lt;a href='https://gpx.studio/app#13/42.837694/-0.285667' target='_blank'&gt;&lt;img src='/wp-content/uploads/icono-mapa-topografico-gpx-studio-small.png' alt='Mapa topográfico gpx.studio' title='Mapa topográfico gpx.studio'&gt;&lt;/a&gt;</v>
      </c>
      <c r="W64" s="47" t="str">
        <f>HYPERLINK("https://gpx.studio/app#13/"&amp;G64&amp;"/"&amp;H64)</f>
        <v>https://gpx.studio/app#13/42.837694/-0.285667</v>
      </c>
      <c r="X64" s="47" t="str">
        <f>HYPERLINK("https://nakarte.me/#m=13/"&amp;G64&amp;"/"&amp;H64&amp;"&amp;l=Czt/Sa")</f>
        <v>https://nakarte.me/#m=13/42.837694/-0.285667&amp;l=Czt/Sa</v>
      </c>
      <c r="Y64" s="31" t="str">
        <f>"&lt;a href='https://www.google.com/maps/dir/42.8664,-2.6852/" &amp; G64&amp; "," &amp; H64 &amp; "' target='_blank'&gt;" &amp;"&lt;img src='/wp-content/uploads/icono-navegacion-google-maps-small.png' alt='Navegación Google Maps' title='Navegación Google Maps'&gt;" &amp; "&lt;/a&gt;"</f>
        <v>&lt;a href='https://www.google.com/maps/dir/42.8664,-2.6852/42.837694,-0.285667' target='_blank'&gt;&lt;img src='/wp-content/uploads/icono-navegacion-google-maps-small.png' alt='Navegación Google Maps' title='Navegación Google Maps'&gt;&lt;/a&gt;</v>
      </c>
      <c r="Z64" s="46" t="str">
        <f>"&lt;a style='display: block; text-align: center; padding: 0px 0; font-size: 1.4em;' href='https://tresmiles.es/mapa.html?lat="&amp;G64&amp;"&amp;lon="&amp;H64&amp;"&amp;zoom=17'&gt;&lt;img src='/wp-content/uploads/icono-mapa-topografico-small.png' alt='Mapa' title='Mapa'&gt;&lt;/a&gt;"</f>
        <v>&lt;a style='display: block; text-align: center; padding: 0px 0; font-size: 1.4em;' href='https://tresmiles.es/mapa.html?lat=42.837694&amp;lon=-0.285667&amp;zoom=17'&gt;&lt;img src='/wp-content/uploads/icono-mapa-topografico-small.png' alt='Mapa' title='Mapa'&gt;&lt;/a&gt;</v>
      </c>
      <c r="AA64" s="46" t="str">
        <f>IF(J64="",
"",
"&lt;div style='display: block; text-align: center; padding: 0px 0; font-size: 1.4em;'&gt;"&amp;
"&lt;a href='#!' class='open-popup' data-info='"&amp;"ℹ "&amp;J64&amp;"'&gt;"&amp;
"&lt;img src='/wp-content/uploads/icono-informacion-small.png' alt='Más información' title='Más información'&gt;"
&amp;"&lt;/a&gt;&lt;/div&gt;"
)</f>
        <v>&lt;div style='display: block; text-align: center; padding: 0px 0; font-size: 1.4em;'&gt;&lt;a href='#!' class='open-popup' data-info='ℹ La Guía Alejos tiene un error, ya que en el listado de dificultades está duplicado "Torre de Costerillou", con dificultad PD+ y "Costerillou Torre de", con dificultad D (que es la correcta)'&gt;&lt;img src='/wp-content/uploads/icono-informacion-small.png' alt='Más información' title='Más información'&gt;&lt;/a&gt;&lt;/div&gt;</v>
      </c>
    </row>
    <row r="65" spans="1:27" ht="14.5" customHeight="1" x14ac:dyDescent="0.35">
      <c r="A65" s="32" t="s">
        <v>1025</v>
      </c>
      <c r="B65" s="32" t="s">
        <v>6</v>
      </c>
      <c r="C65" s="32" t="s">
        <v>1898</v>
      </c>
      <c r="D65" s="33" t="s">
        <v>974</v>
      </c>
      <c r="E65" s="33" t="s">
        <v>115</v>
      </c>
      <c r="F65" s="34">
        <v>3044</v>
      </c>
      <c r="G65" s="38" t="s">
        <v>862</v>
      </c>
      <c r="H65" s="38" t="s">
        <v>863</v>
      </c>
      <c r="I65" s="37" t="s">
        <v>50</v>
      </c>
      <c r="J65" s="45"/>
      <c r="K65" s="45" t="s">
        <v>1022</v>
      </c>
      <c r="L65" s="45" t="s">
        <v>1022</v>
      </c>
      <c r="M65" s="55">
        <v>3</v>
      </c>
      <c r="N65" s="46" t="str">
        <f>"&lt;wpt lat="""&amp;G65&amp;""" lon="""&amp;H65&amp;"""&gt;&lt;ele&gt;"&amp;F65&amp;"&lt;/ele&gt;&lt;name&gt;"&amp;D65&amp;"&lt;/name&gt;&lt;desc&gt;Nombre oficial: "&amp;E65&amp;"&amp;#10;Altitud: "&amp;F65&amp;" m &amp;#10;Dificultad: "&amp;I65&amp;"&amp;#10;Más información: "&amp;J65&amp;"&lt;/desc&gt;&lt;/wpt&gt;"</f>
        <v>&lt;wpt lat="42.766500" lon="-0.267333"&gt;&lt;ele&gt;3044&lt;/ele&gt;&lt;name&gt;Pico de las Argualas&lt;/name&gt;&lt;desc&gt;Nombre oficial: Pico deras Argualas&amp;#10;Altitud: 3044 m &amp;#10;Dificultad: F+&amp;#10;Más información: &lt;/desc&gt;&lt;/wpt&gt;</v>
      </c>
      <c r="O65" s="48" t="str">
        <f>HYPERLINK("https://www.openstreetmap.org/edit#map=18/"&amp;G65 &amp; "/"&amp; H65 )</f>
        <v>https://www.openstreetmap.org/edit#map=18/42.766500/-0.267333</v>
      </c>
      <c r="P65" s="31" t="str">
        <f>"&lt;a href='https://www.windy.com/"&amp;G65&amp;"/"&amp;H65&amp;"/wind?"&amp;G65&amp;","&amp;H65&amp;",13' target='_blank'&gt;&lt;img src='/wp-content/uploads/icono-windy-small.png' alt='Windy' title='Viento Windy'&gt;&lt;/a&gt;"</f>
        <v>&lt;a href='https://www.windy.com/42.766500/-0.267333/wind?42.766500,-0.267333,13' target='_blank'&gt;&lt;img src='/wp-content/uploads/icono-windy-small.png' alt='Windy' title='Viento Windy'&gt;&lt;/a&gt;</v>
      </c>
      <c r="Q65" s="47" t="str">
        <f>HYPERLINK("https://www.windy.com/"&amp;G65&amp;"/"&amp;H65&amp;"/wind?"&amp;G65&amp;","&amp;H65&amp;",13")</f>
        <v>https://www.windy.com/42.766500/-0.267333/wind?42.766500,-0.267333,13</v>
      </c>
      <c r="R65" s="31" t="str">
        <f>"&lt;a href='https://www.meteoblue.com/es/tiempo/pronostico/multimodel/"&amp;G65 &amp; "N" &amp; H65 &amp; "E" &amp; "' target='_blank'&gt;" &amp;"&lt;img src='/wp-content/uploads/icono-meteoblue-small.png' alt='Meteoblue' title='Multimodel Meteoblue'&gt;" &amp; "&lt;/a&gt;"</f>
        <v>&lt;a href='https://www.meteoblue.com/es/tiempo/pronostico/multimodel/42.766500N-0.267333E' target='_blank'&gt;&lt;img src='/wp-content/uploads/icono-meteoblue-small.png' alt='Meteoblue' title='Multimodel Meteoblue'&gt;&lt;/a&gt;</v>
      </c>
      <c r="S65" s="47" t="str">
        <f>HYPERLINK("https://www.meteoblue.com/es/tiempo/pronostico/multimodel/"&amp;G65 &amp; "N" &amp; H65 &amp; "E")</f>
        <v>https://www.meteoblue.com/es/tiempo/pronostico/multimodel/42.766500N-0.267333E</v>
      </c>
      <c r="T65" s="31" t="str">
        <f>"&lt;a href='https://brouter.de/brouter-web/#map=13/"&amp;G65&amp;"/"&amp;H65&amp;"/OpenTopoMap&amp;pois="&amp;H65&amp;","&amp;G65&amp; "' target='_blank'&gt;" &amp;"&lt;img src='/wp-content/uploads/icono-mapa-topografico-small.png' alt='Mapa topográfico brouter.de' title='Mapa topográfico brouter.de'&gt;" &amp; "&lt;/a&gt;"</f>
        <v>&lt;a href='https://brouter.de/brouter-web/#map=13/42.766500/-0.267333/OpenTopoMap&amp;pois=-0.267333,42.766500' target='_blank'&gt;&lt;img src='/wp-content/uploads/icono-mapa-topografico-small.png' alt='Mapa topográfico brouter.de' title='Mapa topográfico brouter.de'&gt;&lt;/a&gt;</v>
      </c>
      <c r="U65" s="47" t="str">
        <f>HYPERLINK("https://brouter.de/brouter-web/#map=13/"&amp;G65&amp;"/"&amp;H65&amp;"/OpenTopoMap&amp;pois="&amp;H65&amp;","&amp;G65)</f>
        <v>https://brouter.de/brouter-web/#map=13/42.766500/-0.267333/OpenTopoMap&amp;pois=-0.267333,42.766500</v>
      </c>
      <c r="V65" s="31" t="str">
        <f>"&lt;a href='https://gpx.studio/app#13/"&amp;G65&amp;"/"&amp;H65&amp;"' target='_blank'&gt;" &amp;"&lt;img src='/wp-content/uploads/icono-mapa-topografico-gpx-studio-small.png' alt='Mapa topográfico gpx.studio' title='Mapa topográfico gpx.studio'&gt;" &amp; "&lt;/a&gt;"</f>
        <v>&lt;a href='https://gpx.studio/app#13/42.766500/-0.267333' target='_blank'&gt;&lt;img src='/wp-content/uploads/icono-mapa-topografico-gpx-studio-small.png' alt='Mapa topográfico gpx.studio' title='Mapa topográfico gpx.studio'&gt;&lt;/a&gt;</v>
      </c>
      <c r="W65" s="47" t="str">
        <f>HYPERLINK("https://gpx.studio/app#13/"&amp;G65&amp;"/"&amp;H65)</f>
        <v>https://gpx.studio/app#13/42.766500/-0.267333</v>
      </c>
      <c r="X65" s="47" t="str">
        <f>HYPERLINK("https://nakarte.me/#m=13/"&amp;G65&amp;"/"&amp;H65&amp;"&amp;l=Czt/Sa")</f>
        <v>https://nakarte.me/#m=13/42.766500/-0.267333&amp;l=Czt/Sa</v>
      </c>
      <c r="Y65" s="31" t="str">
        <f>"&lt;a href='https://www.google.com/maps/dir/42.8664,-2.6852/" &amp; G65&amp; "," &amp; H65 &amp; "' target='_blank'&gt;" &amp;"&lt;img src='/wp-content/uploads/icono-navegacion-google-maps-small.png' alt='Navegación Google Maps' title='Navegación Google Maps'&gt;" &amp; "&lt;/a&gt;"</f>
        <v>&lt;a href='https://www.google.com/maps/dir/42.8664,-2.6852/42.766500,-0.267333' target='_blank'&gt;&lt;img src='/wp-content/uploads/icono-navegacion-google-maps-small.png' alt='Navegación Google Maps' title='Navegación Google Maps'&gt;&lt;/a&gt;</v>
      </c>
      <c r="Z65" s="46" t="str">
        <f>"&lt;a style='display: block; text-align: center; padding: 0px 0; font-size: 1.4em;' href='https://tresmiles.es/mapa.html?lat="&amp;G65&amp;"&amp;lon="&amp;H65&amp;"&amp;zoom=17'&gt;&lt;img src='/wp-content/uploads/icono-mapa-topografico-small.png' alt='Mapa' title='Mapa'&gt;&lt;/a&gt;"</f>
        <v>&lt;a style='display: block; text-align: center; padding: 0px 0; font-size: 1.4em;' href='https://tresmiles.es/mapa.html?lat=42.766500&amp;lon=-0.267333&amp;zoom=17'&gt;&lt;img src='/wp-content/uploads/icono-mapa-topografico-small.png' alt='Mapa' title='Mapa'&gt;&lt;/a&gt;</v>
      </c>
      <c r="AA65" s="46" t="str">
        <f>IF(J65="",
"",
"&lt;div style='display: block; text-align: center; padding: 0px 0; font-size: 1.4em;'&gt;"&amp;
"&lt;a href='#!' class='open-popup' data-info='"&amp;"ℹ "&amp;J65&amp;"'&gt;"&amp;
"&lt;img src='/wp-content/uploads/icono-informacion-small.png' alt='Más información' title='Más información'&gt;"
&amp;"&lt;/a&gt;&lt;/div&gt;"
)</f>
        <v/>
      </c>
    </row>
    <row r="66" spans="1:27" ht="14.5" customHeight="1" x14ac:dyDescent="0.35">
      <c r="A66" s="32" t="s">
        <v>1025</v>
      </c>
      <c r="B66" s="32" t="s">
        <v>6</v>
      </c>
      <c r="C66" s="32" t="s">
        <v>1898</v>
      </c>
      <c r="D66" s="33" t="s">
        <v>1507</v>
      </c>
      <c r="E66" s="33" t="s">
        <v>111</v>
      </c>
      <c r="F66" s="34">
        <v>3036</v>
      </c>
      <c r="G66" s="38" t="s">
        <v>878</v>
      </c>
      <c r="H66" s="38" t="s">
        <v>879</v>
      </c>
      <c r="I66" s="37" t="s">
        <v>52</v>
      </c>
      <c r="J66" s="45"/>
      <c r="K66" s="45" t="s">
        <v>1022</v>
      </c>
      <c r="L66" s="45" t="s">
        <v>1022</v>
      </c>
      <c r="M66" s="55">
        <v>3</v>
      </c>
      <c r="N66" s="46" t="str">
        <f>"&lt;wpt lat="""&amp;G66&amp;""" lon="""&amp;H66&amp;"""&gt;&lt;ele&gt;"&amp;F66&amp;"&lt;/ele&gt;&lt;name&gt;"&amp;D66&amp;"&lt;/name&gt;&lt;desc&gt;Nombre oficial: "&amp;E66&amp;"&amp;#10;Altitud: "&amp;F66&amp;" m &amp;#10;Dificultad: "&amp;I66&amp;"&amp;#10;Más información: "&amp;J66&amp;"&lt;/desc&gt;&lt;/wpt&gt;"</f>
        <v>&lt;wpt lat="42.768278" lon="-0.270639"&gt;&lt;ele&gt;3036&lt;/ele&gt;&lt;name&gt;Pico Algas&lt;/name&gt;&lt;desc&gt;Nombre oficial: Punda dera Liana&amp;#10;Altitud: 3036 m &amp;#10;Dificultad: F&amp;#10;Más información: &lt;/desc&gt;&lt;/wpt&gt;</v>
      </c>
      <c r="O66" s="48" t="str">
        <f>HYPERLINK("https://www.openstreetmap.org/edit#map=18/"&amp;G66 &amp; "/"&amp; H66 )</f>
        <v>https://www.openstreetmap.org/edit#map=18/42.768278/-0.270639</v>
      </c>
      <c r="P66" s="31" t="str">
        <f>"&lt;a href='https://www.windy.com/"&amp;G66&amp;"/"&amp;H66&amp;"/wind?"&amp;G66&amp;","&amp;H66&amp;",13' target='_blank'&gt;&lt;img src='/wp-content/uploads/icono-windy-small.png' alt='Windy' title='Viento Windy'&gt;&lt;/a&gt;"</f>
        <v>&lt;a href='https://www.windy.com/42.768278/-0.270639/wind?42.768278,-0.270639,13' target='_blank'&gt;&lt;img src='/wp-content/uploads/icono-windy-small.png' alt='Windy' title='Viento Windy'&gt;&lt;/a&gt;</v>
      </c>
      <c r="Q66" s="47" t="str">
        <f>HYPERLINK("https://www.windy.com/"&amp;G66&amp;"/"&amp;H66&amp;"/wind?"&amp;G66&amp;","&amp;H66&amp;",13")</f>
        <v>https://www.windy.com/42.768278/-0.270639/wind?42.768278,-0.270639,13</v>
      </c>
      <c r="R66" s="31" t="str">
        <f>"&lt;a href='https://www.meteoblue.com/es/tiempo/pronostico/multimodel/"&amp;G66 &amp; "N" &amp; H66 &amp; "E" &amp; "' target='_blank'&gt;" &amp;"&lt;img src='/wp-content/uploads/icono-meteoblue-small.png' alt='Meteoblue' title='Multimodel Meteoblue'&gt;" &amp; "&lt;/a&gt;"</f>
        <v>&lt;a href='https://www.meteoblue.com/es/tiempo/pronostico/multimodel/42.768278N-0.270639E' target='_blank'&gt;&lt;img src='/wp-content/uploads/icono-meteoblue-small.png' alt='Meteoblue' title='Multimodel Meteoblue'&gt;&lt;/a&gt;</v>
      </c>
      <c r="S66" s="47" t="str">
        <f>HYPERLINK("https://www.meteoblue.com/es/tiempo/pronostico/multimodel/"&amp;G66 &amp; "N" &amp; H66 &amp; "E")</f>
        <v>https://www.meteoblue.com/es/tiempo/pronostico/multimodel/42.768278N-0.270639E</v>
      </c>
      <c r="T66" s="31" t="str">
        <f>"&lt;a href='https://brouter.de/brouter-web/#map=13/"&amp;G66&amp;"/"&amp;H66&amp;"/OpenTopoMap&amp;pois="&amp;H66&amp;","&amp;G66&amp; "' target='_blank'&gt;" &amp;"&lt;img src='/wp-content/uploads/icono-mapa-topografico-small.png' alt='Mapa topográfico brouter.de' title='Mapa topográfico brouter.de'&gt;" &amp; "&lt;/a&gt;"</f>
        <v>&lt;a href='https://brouter.de/brouter-web/#map=13/42.768278/-0.270639/OpenTopoMap&amp;pois=-0.270639,42.768278' target='_blank'&gt;&lt;img src='/wp-content/uploads/icono-mapa-topografico-small.png' alt='Mapa topográfico brouter.de' title='Mapa topográfico brouter.de'&gt;&lt;/a&gt;</v>
      </c>
      <c r="U66" s="47" t="str">
        <f>HYPERLINK("https://brouter.de/brouter-web/#map=13/"&amp;G66&amp;"/"&amp;H66&amp;"/OpenTopoMap&amp;pois="&amp;H66&amp;","&amp;G66)</f>
        <v>https://brouter.de/brouter-web/#map=13/42.768278/-0.270639/OpenTopoMap&amp;pois=-0.270639,42.768278</v>
      </c>
      <c r="V66" s="31" t="str">
        <f>"&lt;a href='https://gpx.studio/app#13/"&amp;G66&amp;"/"&amp;H66&amp;"' target='_blank'&gt;" &amp;"&lt;img src='/wp-content/uploads/icono-mapa-topografico-gpx-studio-small.png' alt='Mapa topográfico gpx.studio' title='Mapa topográfico gpx.studio'&gt;" &amp; "&lt;/a&gt;"</f>
        <v>&lt;a href='https://gpx.studio/app#13/42.768278/-0.270639' target='_blank'&gt;&lt;img src='/wp-content/uploads/icono-mapa-topografico-gpx-studio-small.png' alt='Mapa topográfico gpx.studio' title='Mapa topográfico gpx.studio'&gt;&lt;/a&gt;</v>
      </c>
      <c r="W66" s="47" t="str">
        <f>HYPERLINK("https://gpx.studio/app#13/"&amp;G66&amp;"/"&amp;H66)</f>
        <v>https://gpx.studio/app#13/42.768278/-0.270639</v>
      </c>
      <c r="X66" s="47" t="str">
        <f>HYPERLINK("https://nakarte.me/#m=13/"&amp;G66&amp;"/"&amp;H66&amp;"&amp;l=Czt/Sa")</f>
        <v>https://nakarte.me/#m=13/42.768278/-0.270639&amp;l=Czt/Sa</v>
      </c>
      <c r="Y66" s="31" t="str">
        <f>"&lt;a href='https://www.google.com/maps/dir/42.8664,-2.6852/" &amp; G66&amp; "," &amp; H66 &amp; "' target='_blank'&gt;" &amp;"&lt;img src='/wp-content/uploads/icono-navegacion-google-maps-small.png' alt='Navegación Google Maps' title='Navegación Google Maps'&gt;" &amp; "&lt;/a&gt;"</f>
        <v>&lt;a href='https://www.google.com/maps/dir/42.8664,-2.6852/42.768278,-0.270639' target='_blank'&gt;&lt;img src='/wp-content/uploads/icono-navegacion-google-maps-small.png' alt='Navegación Google Maps' title='Navegación Google Maps'&gt;&lt;/a&gt;</v>
      </c>
      <c r="Z66" s="46" t="str">
        <f>"&lt;a style='display: block; text-align: center; padding: 0px 0; font-size: 1.4em;' href='https://tresmiles.es/mapa.html?lat="&amp;G66&amp;"&amp;lon="&amp;H66&amp;"&amp;zoom=17'&gt;&lt;img src='/wp-content/uploads/icono-mapa-topografico-small.png' alt='Mapa' title='Mapa'&gt;&lt;/a&gt;"</f>
        <v>&lt;a style='display: block; text-align: center; padding: 0px 0; font-size: 1.4em;' href='https://tresmiles.es/mapa.html?lat=42.768278&amp;lon=-0.270639&amp;zoom=17'&gt;&lt;img src='/wp-content/uploads/icono-mapa-topografico-small.png' alt='Mapa' title='Mapa'&gt;&lt;/a&gt;</v>
      </c>
      <c r="AA66" s="46" t="str">
        <f>IF(J66="",
"",
"&lt;div style='display: block; text-align: center; padding: 0px 0; font-size: 1.4em;'&gt;"&amp;
"&lt;a href='#!' class='open-popup' data-info='"&amp;"ℹ "&amp;J66&amp;"'&gt;"&amp;
"&lt;img src='/wp-content/uploads/icono-informacion-small.png' alt='Más información' title='Más información'&gt;"
&amp;"&lt;/a&gt;&lt;/div&gt;"
)</f>
        <v/>
      </c>
    </row>
    <row r="67" spans="1:27" ht="14.5" customHeight="1" x14ac:dyDescent="0.35">
      <c r="A67" s="32" t="s">
        <v>1025</v>
      </c>
      <c r="B67" s="32" t="s">
        <v>6</v>
      </c>
      <c r="C67" s="32" t="s">
        <v>1898</v>
      </c>
      <c r="D67" s="33" t="s">
        <v>554</v>
      </c>
      <c r="E67" s="37" t="s">
        <v>4</v>
      </c>
      <c r="F67" s="36">
        <v>3023</v>
      </c>
      <c r="G67" s="37" t="s">
        <v>1001</v>
      </c>
      <c r="H67" s="37" t="s">
        <v>1002</v>
      </c>
      <c r="I67" s="37" t="s">
        <v>50</v>
      </c>
      <c r="J67" s="45" t="s">
        <v>2264</v>
      </c>
      <c r="K67" s="45" t="s">
        <v>1022</v>
      </c>
      <c r="L67" s="45" t="s">
        <v>1021</v>
      </c>
      <c r="M67" s="55">
        <v>3</v>
      </c>
      <c r="N67" s="46" t="str">
        <f>"&lt;wpt lat="""&amp;G67&amp;""" lon="""&amp;H67&amp;"""&gt;&lt;ele&gt;"&amp;F67&amp;"&lt;/ele&gt;&lt;name&gt;"&amp;D67&amp;"&lt;/name&gt;&lt;desc&gt;Nombre oficial: "&amp;E67&amp;"&amp;#10;Altitud: "&amp;F67&amp;" m &amp;#10;Dificultad: "&amp;I67&amp;"&amp;#10;Más información: "&amp;J67&amp;"&lt;/desc&gt;&lt;/wpt&gt;"</f>
        <v>&lt;wpt lat="42.76755" lon="-0.26988"&gt;&lt;ele&gt;3023&lt;/ele&gt;&lt;name&gt;Algas SE&lt;/name&gt;&lt;desc&gt;Nombre oficial: &amp;#10;Altitud: 3023 m &amp;#10;Dificultad: F+&amp;#10;Más información: POSIBLE DISCREPANCIA, ERROR O A ESTUDIAR. 11,3 m prominencia según Cazafantasmas&lt;/desc&gt;&lt;/wpt&gt;</v>
      </c>
      <c r="O67" s="48" t="str">
        <f>HYPERLINK("https://www.openstreetmap.org/edit#map=18/"&amp;G67 &amp; "/"&amp; H67 )</f>
        <v>https://www.openstreetmap.org/edit#map=18/42.76755/-0.26988</v>
      </c>
      <c r="P67" s="31" t="str">
        <f>"&lt;a href='https://www.windy.com/"&amp;G67&amp;"/"&amp;H67&amp;"/wind?"&amp;G67&amp;","&amp;H67&amp;",13' target='_blank'&gt;&lt;img src='/wp-content/uploads/icono-windy-small.png' alt='Windy' title='Viento Windy'&gt;&lt;/a&gt;"</f>
        <v>&lt;a href='https://www.windy.com/42.76755/-0.26988/wind?42.76755,-0.26988,13' target='_blank'&gt;&lt;img src='/wp-content/uploads/icono-windy-small.png' alt='Windy' title='Viento Windy'&gt;&lt;/a&gt;</v>
      </c>
      <c r="Q67" s="47" t="str">
        <f>HYPERLINK("https://www.windy.com/"&amp;G67&amp;"/"&amp;H67&amp;"/wind?"&amp;G67&amp;","&amp;H67&amp;",13")</f>
        <v>https://www.windy.com/42.76755/-0.26988/wind?42.76755,-0.26988,13</v>
      </c>
      <c r="R67" s="31" t="str">
        <f>"&lt;a href='https://www.meteoblue.com/es/tiempo/pronostico/multimodel/"&amp;G67 &amp; "N" &amp; H67 &amp; "E" &amp; "' target='_blank'&gt;" &amp;"&lt;img src='/wp-content/uploads/icono-meteoblue-small.png' alt='Meteoblue' title='Multimodel Meteoblue'&gt;" &amp; "&lt;/a&gt;"</f>
        <v>&lt;a href='https://www.meteoblue.com/es/tiempo/pronostico/multimodel/42.76755N-0.26988E' target='_blank'&gt;&lt;img src='/wp-content/uploads/icono-meteoblue-small.png' alt='Meteoblue' title='Multimodel Meteoblue'&gt;&lt;/a&gt;</v>
      </c>
      <c r="S67" s="47" t="str">
        <f>HYPERLINK("https://www.meteoblue.com/es/tiempo/pronostico/multimodel/"&amp;G67 &amp; "N" &amp; H67 &amp; "E")</f>
        <v>https://www.meteoblue.com/es/tiempo/pronostico/multimodel/42.76755N-0.26988E</v>
      </c>
      <c r="T67" s="31" t="str">
        <f>"&lt;a href='https://brouter.de/brouter-web/#map=13/"&amp;G67&amp;"/"&amp;H67&amp;"/OpenTopoMap&amp;pois="&amp;H67&amp;","&amp;G67&amp; "' target='_blank'&gt;" &amp;"&lt;img src='/wp-content/uploads/icono-mapa-topografico-small.png' alt='Mapa topográfico brouter.de' title='Mapa topográfico brouter.de'&gt;" &amp; "&lt;/a&gt;"</f>
        <v>&lt;a href='https://brouter.de/brouter-web/#map=13/42.76755/-0.26988/OpenTopoMap&amp;pois=-0.26988,42.76755' target='_blank'&gt;&lt;img src='/wp-content/uploads/icono-mapa-topografico-small.png' alt='Mapa topográfico brouter.de' title='Mapa topográfico brouter.de'&gt;&lt;/a&gt;</v>
      </c>
      <c r="U67" s="47" t="str">
        <f>HYPERLINK("https://brouter.de/brouter-web/#map=13/"&amp;G67&amp;"/"&amp;H67&amp;"/OpenTopoMap&amp;pois="&amp;H67&amp;","&amp;G67)</f>
        <v>https://brouter.de/brouter-web/#map=13/42.76755/-0.26988/OpenTopoMap&amp;pois=-0.26988,42.76755</v>
      </c>
      <c r="V67" s="31" t="str">
        <f>"&lt;a href='https://gpx.studio/app#13/"&amp;G67&amp;"/"&amp;H67&amp;"' target='_blank'&gt;" &amp;"&lt;img src='/wp-content/uploads/icono-mapa-topografico-gpx-studio-small.png' alt='Mapa topográfico gpx.studio' title='Mapa topográfico gpx.studio'&gt;" &amp; "&lt;/a&gt;"</f>
        <v>&lt;a href='https://gpx.studio/app#13/42.76755/-0.26988' target='_blank'&gt;&lt;img src='/wp-content/uploads/icono-mapa-topografico-gpx-studio-small.png' alt='Mapa topográfico gpx.studio' title='Mapa topográfico gpx.studio'&gt;&lt;/a&gt;</v>
      </c>
      <c r="W67" s="47" t="str">
        <f>HYPERLINK("https://gpx.studio/app#13/"&amp;G67&amp;"/"&amp;H67)</f>
        <v>https://gpx.studio/app#13/42.76755/-0.26988</v>
      </c>
      <c r="X67" s="47" t="str">
        <f>HYPERLINK("https://nakarte.me/#m=13/"&amp;G67&amp;"/"&amp;H67&amp;"&amp;l=Czt/Sa")</f>
        <v>https://nakarte.me/#m=13/42.76755/-0.26988&amp;l=Czt/Sa</v>
      </c>
      <c r="Y67" s="31" t="str">
        <f>"&lt;a href='https://www.google.com/maps/dir/42.8664,-2.6852/" &amp; G67&amp; "," &amp; H67 &amp; "' target='_blank'&gt;" &amp;"&lt;img src='/wp-content/uploads/icono-navegacion-google-maps-small.png' alt='Navegación Google Maps' title='Navegación Google Maps'&gt;" &amp; "&lt;/a&gt;"</f>
        <v>&lt;a href='https://www.google.com/maps/dir/42.8664,-2.6852/42.76755,-0.26988' target='_blank'&gt;&lt;img src='/wp-content/uploads/icono-navegacion-google-maps-small.png' alt='Navegación Google Maps' title='Navegación Google Maps'&gt;&lt;/a&gt;</v>
      </c>
      <c r="Z67" s="46" t="str">
        <f>"&lt;a style='display: block; text-align: center; padding: 0px 0; font-size: 1.4em;' href='https://tresmiles.es/mapa.html?lat="&amp;G67&amp;"&amp;lon="&amp;H67&amp;"&amp;zoom=17'&gt;&lt;img src='/wp-content/uploads/icono-mapa-topografico-small.png' alt='Mapa' title='Mapa'&gt;&lt;/a&gt;"</f>
        <v>&lt;a style='display: block; text-align: center; padding: 0px 0; font-size: 1.4em;' href='https://tresmiles.es/mapa.html?lat=42.76755&amp;lon=-0.26988&amp;zoom=17'&gt;&lt;img src='/wp-content/uploads/icono-mapa-topografico-small.png' alt='Mapa' title='Mapa'&gt;&lt;/a&gt;</v>
      </c>
      <c r="AA67" s="46" t="str">
        <f>IF(J67="",
"",
"&lt;div style='display: block; text-align: center; padding: 0px 0; font-size: 1.4em;'&gt;"&amp;
"&lt;a href='#!' class='open-popup' data-info='"&amp;"ℹ "&amp;J67&amp;"'&gt;"&amp;
"&lt;img src='/wp-content/uploads/icono-informacion-small.png' alt='Más información' title='Más información'&gt;"
&amp;"&lt;/a&gt;&lt;/div&gt;"
)</f>
        <v>&lt;div style='display: block; text-align: center; padding: 0px 0; font-size: 1.4em;'&gt;&lt;a href='#!' class='open-popup' data-info='ℹ POSIBLE DISCREPANCIA, ERROR O A ESTUDIAR. 11,3 m prominencia según Cazafantasmas'&gt;&lt;img src='/wp-content/uploads/icono-informacion-small.png' alt='Más información' title='Más información'&gt;&lt;/a&gt;&lt;/div&gt;</v>
      </c>
    </row>
    <row r="68" spans="1:27" ht="14.5" customHeight="1" x14ac:dyDescent="0.35">
      <c r="A68" s="32" t="s">
        <v>1025</v>
      </c>
      <c r="B68" s="32" t="s">
        <v>6</v>
      </c>
      <c r="C68" s="32" t="s">
        <v>1898</v>
      </c>
      <c r="D68" s="33" t="s">
        <v>1502</v>
      </c>
      <c r="E68" s="33" t="s">
        <v>72</v>
      </c>
      <c r="F68" s="34">
        <v>3022</v>
      </c>
      <c r="G68" s="38" t="s">
        <v>902</v>
      </c>
      <c r="H68" s="38" t="s">
        <v>903</v>
      </c>
      <c r="I68" s="37" t="s">
        <v>49</v>
      </c>
      <c r="J68" s="45"/>
      <c r="K68" s="45" t="s">
        <v>1022</v>
      </c>
      <c r="L68" s="45" t="s">
        <v>1022</v>
      </c>
      <c r="M68" s="55">
        <v>2</v>
      </c>
      <c r="N68" s="46" t="str">
        <f>"&lt;wpt lat="""&amp;G68&amp;""" lon="""&amp;H68&amp;"""&gt;&lt;ele&gt;"&amp;F68&amp;"&lt;/ele&gt;&lt;name&gt;"&amp;D68&amp;"&lt;/name&gt;&lt;desc&gt;Nombre oficial: "&amp;E68&amp;"&amp;#10;Altitud: "&amp;F68&amp;" m &amp;#10;Dificultad: "&amp;I68&amp;"&amp;#10;Más información: "&amp;J68&amp;"&lt;/desc&gt;&lt;/wpt&gt;"</f>
        <v>&lt;wpt lat="42.834361" lon="-0.289889"&gt;&lt;ele&gt;3022&lt;/ele&gt;&lt;name&gt;Aguja Cadier&lt;/name&gt;&lt;desc&gt;Nombre oficial: Punda dera Breca&amp;#10;Altitud: 3022 m &amp;#10;Dificultad: PD&amp;#10;Más información: &lt;/desc&gt;&lt;/wpt&gt;</v>
      </c>
      <c r="O68" s="48" t="str">
        <f>HYPERLINK("https://www.openstreetmap.org/edit#map=18/"&amp;G68 &amp; "/"&amp; H68 )</f>
        <v>https://www.openstreetmap.org/edit#map=18/42.834361/-0.289889</v>
      </c>
      <c r="P68" s="31" t="str">
        <f>"&lt;a href='https://www.windy.com/"&amp;G68&amp;"/"&amp;H68&amp;"/wind?"&amp;G68&amp;","&amp;H68&amp;",13' target='_blank'&gt;&lt;img src='/wp-content/uploads/icono-windy-small.png' alt='Windy' title='Viento Windy'&gt;&lt;/a&gt;"</f>
        <v>&lt;a href='https://www.windy.com/42.834361/-0.289889/wind?42.834361,-0.289889,13' target='_blank'&gt;&lt;img src='/wp-content/uploads/icono-windy-small.png' alt='Windy' title='Viento Windy'&gt;&lt;/a&gt;</v>
      </c>
      <c r="Q68" s="47" t="str">
        <f>HYPERLINK("https://www.windy.com/"&amp;G68&amp;"/"&amp;H68&amp;"/wind?"&amp;G68&amp;","&amp;H68&amp;",13")</f>
        <v>https://www.windy.com/42.834361/-0.289889/wind?42.834361,-0.289889,13</v>
      </c>
      <c r="R68" s="31" t="str">
        <f>"&lt;a href='https://www.meteoblue.com/es/tiempo/pronostico/multimodel/"&amp;G68 &amp; "N" &amp; H68 &amp; "E" &amp; "' target='_blank'&gt;" &amp;"&lt;img src='/wp-content/uploads/icono-meteoblue-small.png' alt='Meteoblue' title='Multimodel Meteoblue'&gt;" &amp; "&lt;/a&gt;"</f>
        <v>&lt;a href='https://www.meteoblue.com/es/tiempo/pronostico/multimodel/42.834361N-0.289889E' target='_blank'&gt;&lt;img src='/wp-content/uploads/icono-meteoblue-small.png' alt='Meteoblue' title='Multimodel Meteoblue'&gt;&lt;/a&gt;</v>
      </c>
      <c r="S68" s="47" t="str">
        <f>HYPERLINK("https://www.meteoblue.com/es/tiempo/pronostico/multimodel/"&amp;G68 &amp; "N" &amp; H68 &amp; "E")</f>
        <v>https://www.meteoblue.com/es/tiempo/pronostico/multimodel/42.834361N-0.289889E</v>
      </c>
      <c r="T68" s="31" t="str">
        <f>"&lt;a href='https://brouter.de/brouter-web/#map=13/"&amp;G68&amp;"/"&amp;H68&amp;"/OpenTopoMap&amp;pois="&amp;H68&amp;","&amp;G68&amp; "' target='_blank'&gt;" &amp;"&lt;img src='/wp-content/uploads/icono-mapa-topografico-small.png' alt='Mapa topográfico brouter.de' title='Mapa topográfico brouter.de'&gt;" &amp; "&lt;/a&gt;"</f>
        <v>&lt;a href='https://brouter.de/brouter-web/#map=13/42.834361/-0.289889/OpenTopoMap&amp;pois=-0.289889,42.834361' target='_blank'&gt;&lt;img src='/wp-content/uploads/icono-mapa-topografico-small.png' alt='Mapa topográfico brouter.de' title='Mapa topográfico brouter.de'&gt;&lt;/a&gt;</v>
      </c>
      <c r="U68" s="47" t="str">
        <f>HYPERLINK("https://brouter.de/brouter-web/#map=13/"&amp;G68&amp;"/"&amp;H68&amp;"/OpenTopoMap&amp;pois="&amp;H68&amp;","&amp;G68)</f>
        <v>https://brouter.de/brouter-web/#map=13/42.834361/-0.289889/OpenTopoMap&amp;pois=-0.289889,42.834361</v>
      </c>
      <c r="V68" s="31" t="str">
        <f>"&lt;a href='https://gpx.studio/app#13/"&amp;G68&amp;"/"&amp;H68&amp;"' target='_blank'&gt;" &amp;"&lt;img src='/wp-content/uploads/icono-mapa-topografico-gpx-studio-small.png' alt='Mapa topográfico gpx.studio' title='Mapa topográfico gpx.studio'&gt;" &amp; "&lt;/a&gt;"</f>
        <v>&lt;a href='https://gpx.studio/app#13/42.834361/-0.289889' target='_blank'&gt;&lt;img src='/wp-content/uploads/icono-mapa-topografico-gpx-studio-small.png' alt='Mapa topográfico gpx.studio' title='Mapa topográfico gpx.studio'&gt;&lt;/a&gt;</v>
      </c>
      <c r="W68" s="47" t="str">
        <f>HYPERLINK("https://gpx.studio/app#13/"&amp;G68&amp;"/"&amp;H68)</f>
        <v>https://gpx.studio/app#13/42.834361/-0.289889</v>
      </c>
      <c r="X68" s="47" t="str">
        <f>HYPERLINK("https://nakarte.me/#m=13/"&amp;G68&amp;"/"&amp;H68&amp;"&amp;l=Czt/Sa")</f>
        <v>https://nakarte.me/#m=13/42.834361/-0.289889&amp;l=Czt/Sa</v>
      </c>
      <c r="Y68" s="31" t="str">
        <f>"&lt;a href='https://www.google.com/maps/dir/42.8664,-2.6852/" &amp; G68&amp; "," &amp; H68 &amp; "' target='_blank'&gt;" &amp;"&lt;img src='/wp-content/uploads/icono-navegacion-google-maps-small.png' alt='Navegación Google Maps' title='Navegación Google Maps'&gt;" &amp; "&lt;/a&gt;"</f>
        <v>&lt;a href='https://www.google.com/maps/dir/42.8664,-2.6852/42.834361,-0.289889' target='_blank'&gt;&lt;img src='/wp-content/uploads/icono-navegacion-google-maps-small.png' alt='Navegación Google Maps' title='Navegación Google Maps'&gt;&lt;/a&gt;</v>
      </c>
      <c r="Z68" s="46" t="str">
        <f>"&lt;a style='display: block; text-align: center; padding: 0px 0; font-size: 1.4em;' href='https://tresmiles.es/mapa.html?lat="&amp;G68&amp;"&amp;lon="&amp;H68&amp;"&amp;zoom=17'&gt;&lt;img src='/wp-content/uploads/icono-mapa-topografico-small.png' alt='Mapa' title='Mapa'&gt;&lt;/a&gt;"</f>
        <v>&lt;a style='display: block; text-align: center; padding: 0px 0; font-size: 1.4em;' href='https://tresmiles.es/mapa.html?lat=42.834361&amp;lon=-0.289889&amp;zoom=17'&gt;&lt;img src='/wp-content/uploads/icono-mapa-topografico-small.png' alt='Mapa' title='Mapa'&gt;&lt;/a&gt;</v>
      </c>
      <c r="AA68" s="46" t="str">
        <f>IF(J68="",
"",
"&lt;div style='display: block; text-align: center; padding: 0px 0; font-size: 1.4em;'&gt;"&amp;
"&lt;a href='#!' class='open-popup' data-info='"&amp;"ℹ "&amp;J68&amp;"'&gt;"&amp;
"&lt;img src='/wp-content/uploads/icono-informacion-small.png' alt='Más información' title='Más información'&gt;"
&amp;"&lt;/a&gt;&lt;/div&gt;"
)</f>
        <v/>
      </c>
    </row>
    <row r="69" spans="1:27" ht="14.5" customHeight="1" x14ac:dyDescent="0.35">
      <c r="A69" s="32" t="s">
        <v>1024</v>
      </c>
      <c r="B69" s="32" t="s">
        <v>6</v>
      </c>
      <c r="C69" s="32" t="s">
        <v>1898</v>
      </c>
      <c r="D69" s="33" t="s">
        <v>1504</v>
      </c>
      <c r="E69" s="33" t="s">
        <v>68</v>
      </c>
      <c r="F69" s="34">
        <v>3020</v>
      </c>
      <c r="G69" s="38" t="s">
        <v>914</v>
      </c>
      <c r="H69" s="38" t="s">
        <v>915</v>
      </c>
      <c r="I69" s="37" t="s">
        <v>48</v>
      </c>
      <c r="J69" s="45"/>
      <c r="K69" s="45" t="s">
        <v>1022</v>
      </c>
      <c r="L69" s="45" t="s">
        <v>1022</v>
      </c>
      <c r="M69" s="55">
        <v>1</v>
      </c>
      <c r="N69" s="46" t="str">
        <f>"&lt;wpt lat="""&amp;G69&amp;""" lon="""&amp;H69&amp;"""&gt;&lt;ele&gt;"&amp;F69&amp;"&lt;/ele&gt;&lt;name&gt;"&amp;D69&amp;"&lt;/name&gt;&lt;desc&gt;Nombre oficial: "&amp;E69&amp;"&amp;#10;Altitud: "&amp;F69&amp;" m &amp;#10;Dificultad: "&amp;I69&amp;"&amp;#10;Más información: "&amp;J69&amp;"&lt;/desc&gt;&lt;/wpt&gt;"</f>
        <v>&lt;wpt lat="42.837556" lon="-0.284167"&gt;&lt;ele&gt;3020&lt;/ele&gt;&lt;name&gt;Aguja Ussel&lt;/name&gt;&lt;desc&gt;Nombre oficial: Agulla d'Ussel&amp;#10;Altitud: 3020 m &amp;#10;Dificultad: AD&amp;#10;Más información: &lt;/desc&gt;&lt;/wpt&gt;</v>
      </c>
      <c r="O69" s="48" t="str">
        <f>HYPERLINK("https://www.openstreetmap.org/edit#map=18/"&amp;G69 &amp; "/"&amp; H69 )</f>
        <v>https://www.openstreetmap.org/edit#map=18/42.837556/-0.284167</v>
      </c>
      <c r="P69" s="31" t="str">
        <f>"&lt;a href='https://www.windy.com/"&amp;G69&amp;"/"&amp;H69&amp;"/wind?"&amp;G69&amp;","&amp;H69&amp;",13' target='_blank'&gt;&lt;img src='/wp-content/uploads/icono-windy-small.png' alt='Windy' title='Viento Windy'&gt;&lt;/a&gt;"</f>
        <v>&lt;a href='https://www.windy.com/42.837556/-0.284167/wind?42.837556,-0.284167,13' target='_blank'&gt;&lt;img src='/wp-content/uploads/icono-windy-small.png' alt='Windy' title='Viento Windy'&gt;&lt;/a&gt;</v>
      </c>
      <c r="Q69" s="47" t="str">
        <f>HYPERLINK("https://www.windy.com/"&amp;G69&amp;"/"&amp;H69&amp;"/wind?"&amp;G69&amp;","&amp;H69&amp;",13")</f>
        <v>https://www.windy.com/42.837556/-0.284167/wind?42.837556,-0.284167,13</v>
      </c>
      <c r="R69" s="31" t="str">
        <f>"&lt;a href='https://www.meteoblue.com/es/tiempo/pronostico/multimodel/"&amp;G69 &amp; "N" &amp; H69 &amp; "E" &amp; "' target='_blank'&gt;" &amp;"&lt;img src='/wp-content/uploads/icono-meteoblue-small.png' alt='Meteoblue' title='Multimodel Meteoblue'&gt;" &amp; "&lt;/a&gt;"</f>
        <v>&lt;a href='https://www.meteoblue.com/es/tiempo/pronostico/multimodel/42.837556N-0.284167E' target='_blank'&gt;&lt;img src='/wp-content/uploads/icono-meteoblue-small.png' alt='Meteoblue' title='Multimodel Meteoblue'&gt;&lt;/a&gt;</v>
      </c>
      <c r="S69" s="47" t="str">
        <f>HYPERLINK("https://www.meteoblue.com/es/tiempo/pronostico/multimodel/"&amp;G69 &amp; "N" &amp; H69 &amp; "E")</f>
        <v>https://www.meteoblue.com/es/tiempo/pronostico/multimodel/42.837556N-0.284167E</v>
      </c>
      <c r="T69" s="31" t="str">
        <f>"&lt;a href='https://brouter.de/brouter-web/#map=13/"&amp;G69&amp;"/"&amp;H69&amp;"/OpenTopoMap&amp;pois="&amp;H69&amp;","&amp;G69&amp; "' target='_blank'&gt;" &amp;"&lt;img src='/wp-content/uploads/icono-mapa-topografico-small.png' alt='Mapa topográfico brouter.de' title='Mapa topográfico brouter.de'&gt;" &amp; "&lt;/a&gt;"</f>
        <v>&lt;a href='https://brouter.de/brouter-web/#map=13/42.837556/-0.284167/OpenTopoMap&amp;pois=-0.284167,42.837556' target='_blank'&gt;&lt;img src='/wp-content/uploads/icono-mapa-topografico-small.png' alt='Mapa topográfico brouter.de' title='Mapa topográfico brouter.de'&gt;&lt;/a&gt;</v>
      </c>
      <c r="U69" s="47" t="str">
        <f>HYPERLINK("https://brouter.de/brouter-web/#map=13/"&amp;G69&amp;"/"&amp;H69&amp;"/OpenTopoMap&amp;pois="&amp;H69&amp;","&amp;G69)</f>
        <v>https://brouter.de/brouter-web/#map=13/42.837556/-0.284167/OpenTopoMap&amp;pois=-0.284167,42.837556</v>
      </c>
      <c r="V69" s="31" t="str">
        <f>"&lt;a href='https://gpx.studio/app#13/"&amp;G69&amp;"/"&amp;H69&amp;"' target='_blank'&gt;" &amp;"&lt;img src='/wp-content/uploads/icono-mapa-topografico-gpx-studio-small.png' alt='Mapa topográfico gpx.studio' title='Mapa topográfico gpx.studio'&gt;" &amp; "&lt;/a&gt;"</f>
        <v>&lt;a href='https://gpx.studio/app#13/42.837556/-0.284167' target='_blank'&gt;&lt;img src='/wp-content/uploads/icono-mapa-topografico-gpx-studio-small.png' alt='Mapa topográfico gpx.studio' title='Mapa topográfico gpx.studio'&gt;&lt;/a&gt;</v>
      </c>
      <c r="W69" s="47" t="str">
        <f>HYPERLINK("https://gpx.studio/app#13/"&amp;G69&amp;"/"&amp;H69)</f>
        <v>https://gpx.studio/app#13/42.837556/-0.284167</v>
      </c>
      <c r="X69" s="47" t="str">
        <f>HYPERLINK("https://nakarte.me/#m=13/"&amp;G69&amp;"/"&amp;H69&amp;"&amp;l=Czt/Sa")</f>
        <v>https://nakarte.me/#m=13/42.837556/-0.284167&amp;l=Czt/Sa</v>
      </c>
      <c r="Y69" s="31" t="str">
        <f>"&lt;a href='https://www.google.com/maps/dir/42.8664,-2.6852/" &amp; G69&amp; "," &amp; H69 &amp; "' target='_blank'&gt;" &amp;"&lt;img src='/wp-content/uploads/icono-navegacion-google-maps-small.png' alt='Navegación Google Maps' title='Navegación Google Maps'&gt;" &amp; "&lt;/a&gt;"</f>
        <v>&lt;a href='https://www.google.com/maps/dir/42.8664,-2.6852/42.837556,-0.284167' target='_blank'&gt;&lt;img src='/wp-content/uploads/icono-navegacion-google-maps-small.png' alt='Navegación Google Maps' title='Navegación Google Maps'&gt;&lt;/a&gt;</v>
      </c>
      <c r="Z69" s="46" t="str">
        <f>"&lt;a style='display: block; text-align: center; padding: 0px 0; font-size: 1.4em;' href='https://tresmiles.es/mapa.html?lat="&amp;G69&amp;"&amp;lon="&amp;H69&amp;"&amp;zoom=17'&gt;&lt;img src='/wp-content/uploads/icono-mapa-topografico-small.png' alt='Mapa' title='Mapa'&gt;&lt;/a&gt;"</f>
        <v>&lt;a style='display: block; text-align: center; padding: 0px 0; font-size: 1.4em;' href='https://tresmiles.es/mapa.html?lat=42.837556&amp;lon=-0.284167&amp;zoom=17'&gt;&lt;img src='/wp-content/uploads/icono-mapa-topografico-small.png' alt='Mapa' title='Mapa'&gt;&lt;/a&gt;</v>
      </c>
      <c r="AA69" s="46" t="str">
        <f>IF(J69="",
"",
"&lt;div style='display: block; text-align: center; padding: 0px 0; font-size: 1.4em;'&gt;"&amp;
"&lt;a href='#!' class='open-popup' data-info='"&amp;"ℹ "&amp;J69&amp;"'&gt;"&amp;
"&lt;img src='/wp-content/uploads/icono-informacion-small.png' alt='Más información' title='Más información'&gt;"
&amp;"&lt;/a&gt;&lt;/div&gt;"
)</f>
        <v/>
      </c>
    </row>
    <row r="70" spans="1:27" ht="14.5" customHeight="1" x14ac:dyDescent="0.35">
      <c r="A70" s="32" t="s">
        <v>1025</v>
      </c>
      <c r="B70" s="32" t="s">
        <v>6</v>
      </c>
      <c r="C70" s="32" t="s">
        <v>1898</v>
      </c>
      <c r="D70" s="33" t="s">
        <v>31</v>
      </c>
      <c r="E70" s="33" t="s">
        <v>93</v>
      </c>
      <c r="F70" s="34">
        <v>3020</v>
      </c>
      <c r="G70" s="38" t="s">
        <v>916</v>
      </c>
      <c r="H70" s="38" t="s">
        <v>917</v>
      </c>
      <c r="I70" s="37" t="s">
        <v>49</v>
      </c>
      <c r="J70" s="45"/>
      <c r="K70" s="45" t="s">
        <v>1022</v>
      </c>
      <c r="L70" s="45" t="s">
        <v>1022</v>
      </c>
      <c r="M70" s="55">
        <v>2</v>
      </c>
      <c r="N70" s="46" t="str">
        <f>"&lt;wpt lat="""&amp;G70&amp;""" lon="""&amp;H70&amp;"""&gt;&lt;ele&gt;"&amp;F70&amp;"&lt;/ele&gt;&lt;name&gt;"&amp;D70&amp;"&lt;/name&gt;&lt;desc&gt;Nombre oficial: "&amp;E70&amp;"&amp;#10;Altitud: "&amp;F70&amp;" m &amp;#10;Dificultad: "&amp;I70&amp;"&amp;#10;Más información: "&amp;J70&amp;"&lt;/desc&gt;&lt;/wpt&gt;"</f>
        <v>&lt;wpt lat="42.780917" lon="-0.257444"&gt;&lt;ele&gt;3020&lt;/ele&gt;&lt;name&gt;Aguja de Arnales&lt;/name&gt;&lt;desc&gt;Nombre oficial: Garmo de Pondiellos&amp;#10;Altitud: 3020 m &amp;#10;Dificultad: PD&amp;#10;Más información: &lt;/desc&gt;&lt;/wpt&gt;</v>
      </c>
      <c r="O70" s="48" t="str">
        <f>HYPERLINK("https://www.openstreetmap.org/edit#map=18/"&amp;G70 &amp; "/"&amp; H70 )</f>
        <v>https://www.openstreetmap.org/edit#map=18/42.780917/-0.257444</v>
      </c>
      <c r="P70" s="31" t="str">
        <f>"&lt;a href='https://www.windy.com/"&amp;G70&amp;"/"&amp;H70&amp;"/wind?"&amp;G70&amp;","&amp;H70&amp;",13' target='_blank'&gt;&lt;img src='/wp-content/uploads/icono-windy-small.png' alt='Windy' title='Viento Windy'&gt;&lt;/a&gt;"</f>
        <v>&lt;a href='https://www.windy.com/42.780917/-0.257444/wind?42.780917,-0.257444,13' target='_blank'&gt;&lt;img src='/wp-content/uploads/icono-windy-small.png' alt='Windy' title='Viento Windy'&gt;&lt;/a&gt;</v>
      </c>
      <c r="Q70" s="47" t="str">
        <f>HYPERLINK("https://www.windy.com/"&amp;G70&amp;"/"&amp;H70&amp;"/wind?"&amp;G70&amp;","&amp;H70&amp;",13")</f>
        <v>https://www.windy.com/42.780917/-0.257444/wind?42.780917,-0.257444,13</v>
      </c>
      <c r="R70" s="31" t="str">
        <f>"&lt;a href='https://www.meteoblue.com/es/tiempo/pronostico/multimodel/"&amp;G70 &amp; "N" &amp; H70 &amp; "E" &amp; "' target='_blank'&gt;" &amp;"&lt;img src='/wp-content/uploads/icono-meteoblue-small.png' alt='Meteoblue' title='Multimodel Meteoblue'&gt;" &amp; "&lt;/a&gt;"</f>
        <v>&lt;a href='https://www.meteoblue.com/es/tiempo/pronostico/multimodel/42.780917N-0.257444E' target='_blank'&gt;&lt;img src='/wp-content/uploads/icono-meteoblue-small.png' alt='Meteoblue' title='Multimodel Meteoblue'&gt;&lt;/a&gt;</v>
      </c>
      <c r="S70" s="47" t="str">
        <f>HYPERLINK("https://www.meteoblue.com/es/tiempo/pronostico/multimodel/"&amp;G70 &amp; "N" &amp; H70 &amp; "E")</f>
        <v>https://www.meteoblue.com/es/tiempo/pronostico/multimodel/42.780917N-0.257444E</v>
      </c>
      <c r="T70" s="31" t="str">
        <f>"&lt;a href='https://brouter.de/brouter-web/#map=13/"&amp;G70&amp;"/"&amp;H70&amp;"/OpenTopoMap&amp;pois="&amp;H70&amp;","&amp;G70&amp; "' target='_blank'&gt;" &amp;"&lt;img src='/wp-content/uploads/icono-mapa-topografico-small.png' alt='Mapa topográfico brouter.de' title='Mapa topográfico brouter.de'&gt;" &amp; "&lt;/a&gt;"</f>
        <v>&lt;a href='https://brouter.de/brouter-web/#map=13/42.780917/-0.257444/OpenTopoMap&amp;pois=-0.257444,42.780917' target='_blank'&gt;&lt;img src='/wp-content/uploads/icono-mapa-topografico-small.png' alt='Mapa topográfico brouter.de' title='Mapa topográfico brouter.de'&gt;&lt;/a&gt;</v>
      </c>
      <c r="U70" s="47" t="str">
        <f>HYPERLINK("https://brouter.de/brouter-web/#map=13/"&amp;G70&amp;"/"&amp;H70&amp;"/OpenTopoMap&amp;pois="&amp;H70&amp;","&amp;G70)</f>
        <v>https://brouter.de/brouter-web/#map=13/42.780917/-0.257444/OpenTopoMap&amp;pois=-0.257444,42.780917</v>
      </c>
      <c r="V70" s="31" t="str">
        <f>"&lt;a href='https://gpx.studio/app#13/"&amp;G70&amp;"/"&amp;H70&amp;"' target='_blank'&gt;" &amp;"&lt;img src='/wp-content/uploads/icono-mapa-topografico-gpx-studio-small.png' alt='Mapa topográfico gpx.studio' title='Mapa topográfico gpx.studio'&gt;" &amp; "&lt;/a&gt;"</f>
        <v>&lt;a href='https://gpx.studio/app#13/42.780917/-0.257444' target='_blank'&gt;&lt;img src='/wp-content/uploads/icono-mapa-topografico-gpx-studio-small.png' alt='Mapa topográfico gpx.studio' title='Mapa topográfico gpx.studio'&gt;&lt;/a&gt;</v>
      </c>
      <c r="W70" s="47" t="str">
        <f>HYPERLINK("https://gpx.studio/app#13/"&amp;G70&amp;"/"&amp;H70)</f>
        <v>https://gpx.studio/app#13/42.780917/-0.257444</v>
      </c>
      <c r="X70" s="47" t="str">
        <f>HYPERLINK("https://nakarte.me/#m=13/"&amp;G70&amp;"/"&amp;H70&amp;"&amp;l=Czt/Sa")</f>
        <v>https://nakarte.me/#m=13/42.780917/-0.257444&amp;l=Czt/Sa</v>
      </c>
      <c r="Y70" s="31" t="str">
        <f>"&lt;a href='https://www.google.com/maps/dir/42.8664,-2.6852/" &amp; G70&amp; "," &amp; H70 &amp; "' target='_blank'&gt;" &amp;"&lt;img src='/wp-content/uploads/icono-navegacion-google-maps-small.png' alt='Navegación Google Maps' title='Navegación Google Maps'&gt;" &amp; "&lt;/a&gt;"</f>
        <v>&lt;a href='https://www.google.com/maps/dir/42.8664,-2.6852/42.780917,-0.257444' target='_blank'&gt;&lt;img src='/wp-content/uploads/icono-navegacion-google-maps-small.png' alt='Navegación Google Maps' title='Navegación Google Maps'&gt;&lt;/a&gt;</v>
      </c>
      <c r="Z70" s="46" t="str">
        <f>"&lt;a style='display: block; text-align: center; padding: 0px 0; font-size: 1.4em;' href='https://tresmiles.es/mapa.html?lat="&amp;G70&amp;"&amp;lon="&amp;H70&amp;"&amp;zoom=17'&gt;&lt;img src='/wp-content/uploads/icono-mapa-topografico-small.png' alt='Mapa' title='Mapa'&gt;&lt;/a&gt;"</f>
        <v>&lt;a style='display: block; text-align: center; padding: 0px 0; font-size: 1.4em;' href='https://tresmiles.es/mapa.html?lat=42.780917&amp;lon=-0.257444&amp;zoom=17'&gt;&lt;img src='/wp-content/uploads/icono-mapa-topografico-small.png' alt='Mapa' title='Mapa'&gt;&lt;/a&gt;</v>
      </c>
      <c r="AA70" s="46" t="str">
        <f>IF(J70="",
"",
"&lt;div style='display: block; text-align: center; padding: 0px 0; font-size: 1.4em;'&gt;"&amp;
"&lt;a href='#!' class='open-popup' data-info='"&amp;"ℹ "&amp;J70&amp;"'&gt;"&amp;
"&lt;img src='/wp-content/uploads/icono-informacion-small.png' alt='Más información' title='Más información'&gt;"
&amp;"&lt;/a&gt;&lt;/div&gt;"
)</f>
        <v/>
      </c>
    </row>
    <row r="71" spans="1:27" ht="14.5" customHeight="1" x14ac:dyDescent="0.35">
      <c r="A71" s="32" t="s">
        <v>1025</v>
      </c>
      <c r="B71" s="32" t="s">
        <v>6</v>
      </c>
      <c r="C71" s="32" t="s">
        <v>1898</v>
      </c>
      <c r="D71" s="33" t="s">
        <v>1503</v>
      </c>
      <c r="E71" s="33" t="s">
        <v>100</v>
      </c>
      <c r="F71" s="34">
        <v>3015</v>
      </c>
      <c r="G71" s="38" t="s">
        <v>928</v>
      </c>
      <c r="H71" s="38" t="s">
        <v>929</v>
      </c>
      <c r="I71" s="37" t="s">
        <v>49</v>
      </c>
      <c r="J71" s="45"/>
      <c r="K71" s="45" t="s">
        <v>1022</v>
      </c>
      <c r="L71" s="45" t="s">
        <v>1022</v>
      </c>
      <c r="M71" s="55">
        <v>2</v>
      </c>
      <c r="N71" s="46" t="str">
        <f>"&lt;wpt lat="""&amp;G71&amp;""" lon="""&amp;H71&amp;"""&gt;&lt;ele&gt;"&amp;F71&amp;"&lt;/ele&gt;&lt;name&gt;"&amp;D71&amp;"&lt;/name&gt;&lt;desc&gt;Nombre oficial: "&amp;E71&amp;"&amp;#10;Altitud: "&amp;F71&amp;" m &amp;#10;Dificultad: "&amp;I71&amp;"&amp;#10;Más información: "&amp;J71&amp;"&lt;/desc&gt;&lt;/wpt&gt;"</f>
        <v>&lt;wpt lat="42.771806" lon="-0.262139"&gt;&lt;ele&gt;3015&lt;/ele&gt;&lt;name&gt;Aguja de Pondiellos&lt;/name&gt;&lt;desc&gt;Nombre oficial: Garmo Negro deras Argualas&amp;#10;Altitud: 3015 m &amp;#10;Dificultad: PD&amp;#10;Más información: &lt;/desc&gt;&lt;/wpt&gt;</v>
      </c>
      <c r="O71" s="48" t="str">
        <f>HYPERLINK("https://www.openstreetmap.org/edit#map=18/"&amp;G71 &amp; "/"&amp; H71 )</f>
        <v>https://www.openstreetmap.org/edit#map=18/42.771806/-0.262139</v>
      </c>
      <c r="P71" s="31" t="str">
        <f>"&lt;a href='https://www.windy.com/"&amp;G71&amp;"/"&amp;H71&amp;"/wind?"&amp;G71&amp;","&amp;H71&amp;",13' target='_blank'&gt;&lt;img src='/wp-content/uploads/icono-windy-small.png' alt='Windy' title='Viento Windy'&gt;&lt;/a&gt;"</f>
        <v>&lt;a href='https://www.windy.com/42.771806/-0.262139/wind?42.771806,-0.262139,13' target='_blank'&gt;&lt;img src='/wp-content/uploads/icono-windy-small.png' alt='Windy' title='Viento Windy'&gt;&lt;/a&gt;</v>
      </c>
      <c r="Q71" s="47" t="str">
        <f>HYPERLINK("https://www.windy.com/"&amp;G71&amp;"/"&amp;H71&amp;"/wind?"&amp;G71&amp;","&amp;H71&amp;",13")</f>
        <v>https://www.windy.com/42.771806/-0.262139/wind?42.771806,-0.262139,13</v>
      </c>
      <c r="R71" s="31" t="str">
        <f>"&lt;a href='https://www.meteoblue.com/es/tiempo/pronostico/multimodel/"&amp;G71 &amp; "N" &amp; H71 &amp; "E" &amp; "' target='_blank'&gt;" &amp;"&lt;img src='/wp-content/uploads/icono-meteoblue-small.png' alt='Meteoblue' title='Multimodel Meteoblue'&gt;" &amp; "&lt;/a&gt;"</f>
        <v>&lt;a href='https://www.meteoblue.com/es/tiempo/pronostico/multimodel/42.771806N-0.262139E' target='_blank'&gt;&lt;img src='/wp-content/uploads/icono-meteoblue-small.png' alt='Meteoblue' title='Multimodel Meteoblue'&gt;&lt;/a&gt;</v>
      </c>
      <c r="S71" s="47" t="str">
        <f>HYPERLINK("https://www.meteoblue.com/es/tiempo/pronostico/multimodel/"&amp;G71 &amp; "N" &amp; H71 &amp; "E")</f>
        <v>https://www.meteoblue.com/es/tiempo/pronostico/multimodel/42.771806N-0.262139E</v>
      </c>
      <c r="T71" s="31" t="str">
        <f>"&lt;a href='https://brouter.de/brouter-web/#map=13/"&amp;G71&amp;"/"&amp;H71&amp;"/OpenTopoMap&amp;pois="&amp;H71&amp;","&amp;G71&amp; "' target='_blank'&gt;" &amp;"&lt;img src='/wp-content/uploads/icono-mapa-topografico-small.png' alt='Mapa topográfico brouter.de' title='Mapa topográfico brouter.de'&gt;" &amp; "&lt;/a&gt;"</f>
        <v>&lt;a href='https://brouter.de/brouter-web/#map=13/42.771806/-0.262139/OpenTopoMap&amp;pois=-0.262139,42.771806' target='_blank'&gt;&lt;img src='/wp-content/uploads/icono-mapa-topografico-small.png' alt='Mapa topográfico brouter.de' title='Mapa topográfico brouter.de'&gt;&lt;/a&gt;</v>
      </c>
      <c r="U71" s="47" t="str">
        <f>HYPERLINK("https://brouter.de/brouter-web/#map=13/"&amp;G71&amp;"/"&amp;H71&amp;"/OpenTopoMap&amp;pois="&amp;H71&amp;","&amp;G71)</f>
        <v>https://brouter.de/brouter-web/#map=13/42.771806/-0.262139/OpenTopoMap&amp;pois=-0.262139,42.771806</v>
      </c>
      <c r="V71" s="31" t="str">
        <f>"&lt;a href='https://gpx.studio/app#13/"&amp;G71&amp;"/"&amp;H71&amp;"' target='_blank'&gt;" &amp;"&lt;img src='/wp-content/uploads/icono-mapa-topografico-gpx-studio-small.png' alt='Mapa topográfico gpx.studio' title='Mapa topográfico gpx.studio'&gt;" &amp; "&lt;/a&gt;"</f>
        <v>&lt;a href='https://gpx.studio/app#13/42.771806/-0.262139' target='_blank'&gt;&lt;img src='/wp-content/uploads/icono-mapa-topografico-gpx-studio-small.png' alt='Mapa topográfico gpx.studio' title='Mapa topográfico gpx.studio'&gt;&lt;/a&gt;</v>
      </c>
      <c r="W71" s="47" t="str">
        <f>HYPERLINK("https://gpx.studio/app#13/"&amp;G71&amp;"/"&amp;H71)</f>
        <v>https://gpx.studio/app#13/42.771806/-0.262139</v>
      </c>
      <c r="X71" s="47" t="str">
        <f>HYPERLINK("https://nakarte.me/#m=13/"&amp;G71&amp;"/"&amp;H71&amp;"&amp;l=Czt/Sa")</f>
        <v>https://nakarte.me/#m=13/42.771806/-0.262139&amp;l=Czt/Sa</v>
      </c>
      <c r="Y71" s="31" t="str">
        <f>"&lt;a href='https://www.google.com/maps/dir/42.8664,-2.6852/" &amp; G71&amp; "," &amp; H71 &amp; "' target='_blank'&gt;" &amp;"&lt;img src='/wp-content/uploads/icono-navegacion-google-maps-small.png' alt='Navegación Google Maps' title='Navegación Google Maps'&gt;" &amp; "&lt;/a&gt;"</f>
        <v>&lt;a href='https://www.google.com/maps/dir/42.8664,-2.6852/42.771806,-0.262139' target='_blank'&gt;&lt;img src='/wp-content/uploads/icono-navegacion-google-maps-small.png' alt='Navegación Google Maps' title='Navegación Google Maps'&gt;&lt;/a&gt;</v>
      </c>
      <c r="Z71" s="46" t="str">
        <f>"&lt;a style='display: block; text-align: center; padding: 0px 0; font-size: 1.4em;' href='https://tresmiles.es/mapa.html?lat="&amp;G71&amp;"&amp;lon="&amp;H71&amp;"&amp;zoom=17'&gt;&lt;img src='/wp-content/uploads/icono-mapa-topografico-small.png' alt='Mapa' title='Mapa'&gt;&lt;/a&gt;"</f>
        <v>&lt;a style='display: block; text-align: center; padding: 0px 0; font-size: 1.4em;' href='https://tresmiles.es/mapa.html?lat=42.771806&amp;lon=-0.262139&amp;zoom=17'&gt;&lt;img src='/wp-content/uploads/icono-mapa-topografico-small.png' alt='Mapa' title='Mapa'&gt;&lt;/a&gt;</v>
      </c>
      <c r="AA71" s="46" t="str">
        <f>IF(J71="",
"",
"&lt;div style='display: block; text-align: center; padding: 0px 0; font-size: 1.4em;'&gt;"&amp;
"&lt;a href='#!' class='open-popup' data-info='"&amp;"ℹ "&amp;J71&amp;"'&gt;"&amp;
"&lt;img src='/wp-content/uploads/icono-informacion-small.png' alt='Más información' title='Más información'&gt;"
&amp;"&lt;/a&gt;&lt;/div&gt;"
)</f>
        <v/>
      </c>
    </row>
    <row r="72" spans="1:27" ht="14.5" customHeight="1" x14ac:dyDescent="0.35">
      <c r="A72" s="32" t="s">
        <v>1025</v>
      </c>
      <c r="B72" s="32" t="s">
        <v>6</v>
      </c>
      <c r="C72" s="32" t="s">
        <v>1898</v>
      </c>
      <c r="D72" s="33" t="s">
        <v>973</v>
      </c>
      <c r="E72" s="33" t="s">
        <v>107</v>
      </c>
      <c r="F72" s="34">
        <v>3006</v>
      </c>
      <c r="G72" s="38" t="s">
        <v>942</v>
      </c>
      <c r="H72" s="38" t="s">
        <v>943</v>
      </c>
      <c r="I72" s="37"/>
      <c r="J72" s="45" t="s">
        <v>2290</v>
      </c>
      <c r="K72" s="45" t="s">
        <v>1021</v>
      </c>
      <c r="L72" s="45" t="s">
        <v>1022</v>
      </c>
      <c r="M72" s="55">
        <v>0</v>
      </c>
      <c r="N72" s="46" t="str">
        <f>"&lt;wpt lat="""&amp;G72&amp;""" lon="""&amp;H72&amp;"""&gt;&lt;ele&gt;"&amp;F72&amp;"&lt;/ele&gt;&lt;name&gt;"&amp;D72&amp;"&lt;/name&gt;&lt;desc&gt;Nombre oficial: "&amp;E72&amp;"&amp;#10;Altitud: "&amp;F72&amp;" m &amp;#10;Dificultad: "&amp;I72&amp;"&amp;#10;Más información: "&amp;J72&amp;"&lt;/desc&gt;&lt;/wpt&gt;"</f>
        <v>&lt;wpt lat="42.767528" lon="-0.271278"&gt;&lt;ele&gt;3006&lt;/ele&gt;&lt;name&gt;Algas SO&lt;/name&gt;&lt;desc&gt;Nombre oficial: Punda dero Corral&amp;#10;Altitud: 3006 m &amp;#10;Dificultad: &amp;#10;Más información: POSIBLE DISCREPANCIA, ERROR O A ESTUDIAR. Guía Alejos/INGEAR&lt;/desc&gt;&lt;/wpt&gt;</v>
      </c>
      <c r="O72" s="48" t="str">
        <f>HYPERLINK("https://www.openstreetmap.org/edit#map=18/"&amp;G72 &amp; "/"&amp; H72 )</f>
        <v>https://www.openstreetmap.org/edit#map=18/42.767528/-0.271278</v>
      </c>
      <c r="P72" s="31" t="str">
        <f>"&lt;a href='https://www.windy.com/"&amp;G72&amp;"/"&amp;H72&amp;"/wind?"&amp;G72&amp;","&amp;H72&amp;",13' target='_blank'&gt;&lt;img src='/wp-content/uploads/icono-windy-small.png' alt='Windy' title='Viento Windy'&gt;&lt;/a&gt;"</f>
        <v>&lt;a href='https://www.windy.com/42.767528/-0.271278/wind?42.767528,-0.271278,13' target='_blank'&gt;&lt;img src='/wp-content/uploads/icono-windy-small.png' alt='Windy' title='Viento Windy'&gt;&lt;/a&gt;</v>
      </c>
      <c r="Q72" s="47" t="str">
        <f>HYPERLINK("https://www.windy.com/"&amp;G72&amp;"/"&amp;H72&amp;"/wind?"&amp;G72&amp;","&amp;H72&amp;",13")</f>
        <v>https://www.windy.com/42.767528/-0.271278/wind?42.767528,-0.271278,13</v>
      </c>
      <c r="R72" s="31" t="str">
        <f>"&lt;a href='https://www.meteoblue.com/es/tiempo/pronostico/multimodel/"&amp;G72 &amp; "N" &amp; H72 &amp; "E" &amp; "' target='_blank'&gt;" &amp;"&lt;img src='/wp-content/uploads/icono-meteoblue-small.png' alt='Meteoblue' title='Multimodel Meteoblue'&gt;" &amp; "&lt;/a&gt;"</f>
        <v>&lt;a href='https://www.meteoblue.com/es/tiempo/pronostico/multimodel/42.767528N-0.271278E' target='_blank'&gt;&lt;img src='/wp-content/uploads/icono-meteoblue-small.png' alt='Meteoblue' title='Multimodel Meteoblue'&gt;&lt;/a&gt;</v>
      </c>
      <c r="S72" s="47" t="str">
        <f>HYPERLINK("https://www.meteoblue.com/es/tiempo/pronostico/multimodel/"&amp;G72 &amp; "N" &amp; H72 &amp; "E")</f>
        <v>https://www.meteoblue.com/es/tiempo/pronostico/multimodel/42.767528N-0.271278E</v>
      </c>
      <c r="T72" s="31" t="str">
        <f>"&lt;a href='https://brouter.de/brouter-web/#map=13/"&amp;G72&amp;"/"&amp;H72&amp;"/OpenTopoMap&amp;pois="&amp;H72&amp;","&amp;G72&amp; "' target='_blank'&gt;" &amp;"&lt;img src='/wp-content/uploads/icono-mapa-topografico-small.png' alt='Mapa topográfico brouter.de' title='Mapa topográfico brouter.de'&gt;" &amp; "&lt;/a&gt;"</f>
        <v>&lt;a href='https://brouter.de/brouter-web/#map=13/42.767528/-0.271278/OpenTopoMap&amp;pois=-0.271278,42.767528' target='_blank'&gt;&lt;img src='/wp-content/uploads/icono-mapa-topografico-small.png' alt='Mapa topográfico brouter.de' title='Mapa topográfico brouter.de'&gt;&lt;/a&gt;</v>
      </c>
      <c r="U72" s="47" t="str">
        <f>HYPERLINK("https://brouter.de/brouter-web/#map=13/"&amp;G72&amp;"/"&amp;H72&amp;"/OpenTopoMap&amp;pois="&amp;H72&amp;","&amp;G72)</f>
        <v>https://brouter.de/brouter-web/#map=13/42.767528/-0.271278/OpenTopoMap&amp;pois=-0.271278,42.767528</v>
      </c>
      <c r="V72" s="31" t="str">
        <f>"&lt;a href='https://gpx.studio/app#13/"&amp;G72&amp;"/"&amp;H72&amp;"' target='_blank'&gt;" &amp;"&lt;img src='/wp-content/uploads/icono-mapa-topografico-gpx-studio-small.png' alt='Mapa topográfico gpx.studio' title='Mapa topográfico gpx.studio'&gt;" &amp; "&lt;/a&gt;"</f>
        <v>&lt;a href='https://gpx.studio/app#13/42.767528/-0.271278' target='_blank'&gt;&lt;img src='/wp-content/uploads/icono-mapa-topografico-gpx-studio-small.png' alt='Mapa topográfico gpx.studio' title='Mapa topográfico gpx.studio'&gt;&lt;/a&gt;</v>
      </c>
      <c r="W72" s="47" t="str">
        <f>HYPERLINK("https://gpx.studio/app#13/"&amp;G72&amp;"/"&amp;H72)</f>
        <v>https://gpx.studio/app#13/42.767528/-0.271278</v>
      </c>
      <c r="X72" s="47" t="str">
        <f>HYPERLINK("https://nakarte.me/#m=13/"&amp;G72&amp;"/"&amp;H72&amp;"&amp;l=Czt/Sa")</f>
        <v>https://nakarte.me/#m=13/42.767528/-0.271278&amp;l=Czt/Sa</v>
      </c>
      <c r="Y72" s="31" t="str">
        <f>"&lt;a href='https://www.google.com/maps/dir/42.8664,-2.6852/" &amp; G72&amp; "," &amp; H72 &amp; "' target='_blank'&gt;" &amp;"&lt;img src='/wp-content/uploads/icono-navegacion-google-maps-small.png' alt='Navegación Google Maps' title='Navegación Google Maps'&gt;" &amp; "&lt;/a&gt;"</f>
        <v>&lt;a href='https://www.google.com/maps/dir/42.8664,-2.6852/42.767528,-0.271278' target='_blank'&gt;&lt;img src='/wp-content/uploads/icono-navegacion-google-maps-small.png' alt='Navegación Google Maps' title='Navegación Google Maps'&gt;&lt;/a&gt;</v>
      </c>
      <c r="Z72" s="46" t="str">
        <f>"&lt;a style='display: block; text-align: center; padding: 0px 0; font-size: 1.4em;' href='https://tresmiles.es/mapa.html?lat="&amp;G72&amp;"&amp;lon="&amp;H72&amp;"&amp;zoom=17'&gt;&lt;img src='/wp-content/uploads/icono-mapa-topografico-small.png' alt='Mapa' title='Mapa'&gt;&lt;/a&gt;"</f>
        <v>&lt;a style='display: block; text-align: center; padding: 0px 0; font-size: 1.4em;' href='https://tresmiles.es/mapa.html?lat=42.767528&amp;lon=-0.271278&amp;zoom=17'&gt;&lt;img src='/wp-content/uploads/icono-mapa-topografico-small.png' alt='Mapa' title='Mapa'&gt;&lt;/a&gt;</v>
      </c>
      <c r="AA72" s="46" t="str">
        <f>IF(J72="",
"",
"&lt;div style='display: block; text-align: center; padding: 0px 0; font-size: 1.4em;'&gt;"&amp;
"&lt;a href='#!' class='open-popup' data-info='"&amp;"ℹ "&amp;J72&amp;"'&gt;"&amp;
"&lt;img src='/wp-content/uploads/icono-informacion-small.png' alt='Más información' title='Más información'&gt;"
&amp;"&lt;/a&gt;&lt;/div&gt;"
)</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73" spans="1:27" ht="14.5" customHeight="1" x14ac:dyDescent="0.35">
      <c r="A73" s="32" t="s">
        <v>1024</v>
      </c>
      <c r="B73" s="32" t="s">
        <v>6</v>
      </c>
      <c r="C73" s="32" t="s">
        <v>1898</v>
      </c>
      <c r="D73" s="33" t="s">
        <v>1506</v>
      </c>
      <c r="E73" s="33" t="s">
        <v>79</v>
      </c>
      <c r="F73" s="34">
        <v>3005</v>
      </c>
      <c r="G73" s="38" t="s">
        <v>944</v>
      </c>
      <c r="H73" s="38" t="s">
        <v>945</v>
      </c>
      <c r="I73" s="37" t="s">
        <v>50</v>
      </c>
      <c r="J73" s="45"/>
      <c r="K73" s="45" t="s">
        <v>1022</v>
      </c>
      <c r="L73" s="45" t="s">
        <v>1022</v>
      </c>
      <c r="M73" s="55">
        <v>1</v>
      </c>
      <c r="N73" s="46" t="str">
        <f>"&lt;wpt lat="""&amp;G73&amp;""" lon="""&amp;H73&amp;"""&gt;&lt;ele&gt;"&amp;F73&amp;"&lt;/ele&gt;&lt;name&gt;"&amp;D73&amp;"&lt;/name&gt;&lt;desc&gt;Nombre oficial: "&amp;E73&amp;"&amp;#10;Altitud: "&amp;F73&amp;" m &amp;#10;Dificultad: "&amp;I73&amp;"&amp;#10;Más información: "&amp;J73&amp;"&lt;/desc&gt;&lt;/wpt&gt;"</f>
        <v>&lt;wpt lat="42.808222" lon="-0.237861"&gt;&lt;ele&gt;3005&lt;/ele&gt;&lt;name&gt;Gran Facha&lt;/name&gt;&lt;desc&gt;Nombre oficial: Punda dera Faxa&amp;#10;Altitud: 3005 m &amp;#10;Dificultad: F+&amp;#10;Más información: &lt;/desc&gt;&lt;/wpt&gt;</v>
      </c>
      <c r="O73" s="48" t="str">
        <f>HYPERLINK("https://www.openstreetmap.org/edit#map=18/"&amp;G73 &amp; "/"&amp; H73 )</f>
        <v>https://www.openstreetmap.org/edit#map=18/42.808222/-0.237861</v>
      </c>
      <c r="P73" s="31" t="str">
        <f>"&lt;a href='https://www.windy.com/"&amp;G73&amp;"/"&amp;H73&amp;"/wind?"&amp;G73&amp;","&amp;H73&amp;",13' target='_blank'&gt;&lt;img src='/wp-content/uploads/icono-windy-small.png' alt='Windy' title='Viento Windy'&gt;&lt;/a&gt;"</f>
        <v>&lt;a href='https://www.windy.com/42.808222/-0.237861/wind?42.808222,-0.237861,13' target='_blank'&gt;&lt;img src='/wp-content/uploads/icono-windy-small.png' alt='Windy' title='Viento Windy'&gt;&lt;/a&gt;</v>
      </c>
      <c r="Q73" s="47" t="str">
        <f>HYPERLINK("https://www.windy.com/"&amp;G73&amp;"/"&amp;H73&amp;"/wind?"&amp;G73&amp;","&amp;H73&amp;",13")</f>
        <v>https://www.windy.com/42.808222/-0.237861/wind?42.808222,-0.237861,13</v>
      </c>
      <c r="R73" s="31" t="str">
        <f>"&lt;a href='https://www.meteoblue.com/es/tiempo/pronostico/multimodel/"&amp;G73 &amp; "N" &amp; H73 &amp; "E" &amp; "' target='_blank'&gt;" &amp;"&lt;img src='/wp-content/uploads/icono-meteoblue-small.png' alt='Meteoblue' title='Multimodel Meteoblue'&gt;" &amp; "&lt;/a&gt;"</f>
        <v>&lt;a href='https://www.meteoblue.com/es/tiempo/pronostico/multimodel/42.808222N-0.237861E' target='_blank'&gt;&lt;img src='/wp-content/uploads/icono-meteoblue-small.png' alt='Meteoblue' title='Multimodel Meteoblue'&gt;&lt;/a&gt;</v>
      </c>
      <c r="S73" s="47" t="str">
        <f>HYPERLINK("https://www.meteoblue.com/es/tiempo/pronostico/multimodel/"&amp;G73 &amp; "N" &amp; H73 &amp; "E")</f>
        <v>https://www.meteoblue.com/es/tiempo/pronostico/multimodel/42.808222N-0.237861E</v>
      </c>
      <c r="T73" s="31" t="str">
        <f>"&lt;a href='https://brouter.de/brouter-web/#map=13/"&amp;G73&amp;"/"&amp;H73&amp;"/OpenTopoMap&amp;pois="&amp;H73&amp;","&amp;G73&amp; "' target='_blank'&gt;" &amp;"&lt;img src='/wp-content/uploads/icono-mapa-topografico-small.png' alt='Mapa topográfico brouter.de' title='Mapa topográfico brouter.de'&gt;" &amp; "&lt;/a&gt;"</f>
        <v>&lt;a href='https://brouter.de/brouter-web/#map=13/42.808222/-0.237861/OpenTopoMap&amp;pois=-0.237861,42.808222' target='_blank'&gt;&lt;img src='/wp-content/uploads/icono-mapa-topografico-small.png' alt='Mapa topográfico brouter.de' title='Mapa topográfico brouter.de'&gt;&lt;/a&gt;</v>
      </c>
      <c r="U73" s="47" t="str">
        <f>HYPERLINK("https://brouter.de/brouter-web/#map=13/"&amp;G73&amp;"/"&amp;H73&amp;"/OpenTopoMap&amp;pois="&amp;H73&amp;","&amp;G73)</f>
        <v>https://brouter.de/brouter-web/#map=13/42.808222/-0.237861/OpenTopoMap&amp;pois=-0.237861,42.808222</v>
      </c>
      <c r="V73" s="31" t="str">
        <f>"&lt;a href='https://gpx.studio/app#13/"&amp;G73&amp;"/"&amp;H73&amp;"' target='_blank'&gt;" &amp;"&lt;img src='/wp-content/uploads/icono-mapa-topografico-gpx-studio-small.png' alt='Mapa topográfico gpx.studio' title='Mapa topográfico gpx.studio'&gt;" &amp; "&lt;/a&gt;"</f>
        <v>&lt;a href='https://gpx.studio/app#13/42.808222/-0.237861' target='_blank'&gt;&lt;img src='/wp-content/uploads/icono-mapa-topografico-gpx-studio-small.png' alt='Mapa topográfico gpx.studio' title='Mapa topográfico gpx.studio'&gt;&lt;/a&gt;</v>
      </c>
      <c r="W73" s="47" t="str">
        <f>HYPERLINK("https://gpx.studio/app#13/"&amp;G73&amp;"/"&amp;H73)</f>
        <v>https://gpx.studio/app#13/42.808222/-0.237861</v>
      </c>
      <c r="X73" s="47" t="str">
        <f>HYPERLINK("https://nakarte.me/#m=13/"&amp;G73&amp;"/"&amp;H73&amp;"&amp;l=Czt/Sa")</f>
        <v>https://nakarte.me/#m=13/42.808222/-0.237861&amp;l=Czt/Sa</v>
      </c>
      <c r="Y73" s="31" t="str">
        <f>"&lt;a href='https://www.google.com/maps/dir/42.8664,-2.6852/" &amp; G73&amp; "," &amp; H73 &amp; "' target='_blank'&gt;" &amp;"&lt;img src='/wp-content/uploads/icono-navegacion-google-maps-small.png' alt='Navegación Google Maps' title='Navegación Google Maps'&gt;" &amp; "&lt;/a&gt;"</f>
        <v>&lt;a href='https://www.google.com/maps/dir/42.8664,-2.6852/42.808222,-0.237861' target='_blank'&gt;&lt;img src='/wp-content/uploads/icono-navegacion-google-maps-small.png' alt='Navegación Google Maps' title='Navegación Google Maps'&gt;&lt;/a&gt;</v>
      </c>
      <c r="Z73" s="46" t="str">
        <f>"&lt;a style='display: block; text-align: center; padding: 0px 0; font-size: 1.4em;' href='https://tresmiles.es/mapa.html?lat="&amp;G73&amp;"&amp;lon="&amp;H73&amp;"&amp;zoom=17'&gt;&lt;img src='/wp-content/uploads/icono-mapa-topografico-small.png' alt='Mapa' title='Mapa'&gt;&lt;/a&gt;"</f>
        <v>&lt;a style='display: block; text-align: center; padding: 0px 0; font-size: 1.4em;' href='https://tresmiles.es/mapa.html?lat=42.808222&amp;lon=-0.237861&amp;zoom=17'&gt;&lt;img src='/wp-content/uploads/icono-mapa-topografico-small.png' alt='Mapa' title='Mapa'&gt;&lt;/a&gt;</v>
      </c>
      <c r="AA73" s="46" t="str">
        <f>IF(J73="",
"",
"&lt;div style='display: block; text-align: center; padding: 0px 0; font-size: 1.4em;'&gt;"&amp;
"&lt;a href='#!' class='open-popup' data-info='"&amp;"ℹ "&amp;J73&amp;"'&gt;"&amp;
"&lt;img src='/wp-content/uploads/icono-informacion-small.png' alt='Más información' title='Más información'&gt;"
&amp;"&lt;/a&gt;&lt;/div&gt;"
)</f>
        <v/>
      </c>
    </row>
    <row r="74" spans="1:27" ht="14.5" customHeight="1" x14ac:dyDescent="0.35">
      <c r="A74" s="32" t="s">
        <v>1025</v>
      </c>
      <c r="B74" s="32" t="s">
        <v>6</v>
      </c>
      <c r="C74" s="32" t="s">
        <v>1898</v>
      </c>
      <c r="D74" s="33" t="s">
        <v>1508</v>
      </c>
      <c r="E74" s="33" t="s">
        <v>97</v>
      </c>
      <c r="F74" s="34">
        <v>3001</v>
      </c>
      <c r="G74" s="38" t="s">
        <v>952</v>
      </c>
      <c r="H74" s="38" t="s">
        <v>953</v>
      </c>
      <c r="I74" s="37" t="s">
        <v>50</v>
      </c>
      <c r="J74" s="45" t="s">
        <v>977</v>
      </c>
      <c r="K74" s="45" t="s">
        <v>1022</v>
      </c>
      <c r="L74" s="45" t="s">
        <v>1022</v>
      </c>
      <c r="M74" s="55">
        <v>2</v>
      </c>
      <c r="N74" s="46" t="str">
        <f>"&lt;wpt lat="""&amp;G74&amp;""" lon="""&amp;H74&amp;"""&gt;&lt;ele&gt;"&amp;F74&amp;"&lt;/ele&gt;&lt;name&gt;"&amp;D74&amp;"&lt;/name&gt;&lt;desc&gt;Nombre oficial: "&amp;E74&amp;"&amp;#10;Altitud: "&amp;F74&amp;" m &amp;#10;Dificultad: "&amp;I74&amp;"&amp;#10;Más información: "&amp;J74&amp;"&lt;/desc&gt;&lt;/wpt&gt;"</f>
        <v>&lt;wpt lat="42.780139" lon="-0.255917"&gt;&lt;ele&gt;3001&lt;/ele&gt;&lt;name&gt;Pico Arnales&lt;/name&gt;&lt;desc&gt;Nombre oficial: Pico deros Arnals&amp;#10;Altitud: 3001 m &amp;#10;Dificultad: F+&amp;#10;Más información: Medición Sostremetries exacta 17/10/22 con error +-7 cm: 3.001,37 m&lt;/desc&gt;&lt;/wpt&gt;</v>
      </c>
      <c r="O74" s="48" t="str">
        <f>HYPERLINK("https://www.openstreetmap.org/edit#map=18/"&amp;G74 &amp; "/"&amp; H74 )</f>
        <v>https://www.openstreetmap.org/edit#map=18/42.780139/-0.255917</v>
      </c>
      <c r="P74" s="31" t="str">
        <f>"&lt;a href='https://www.windy.com/"&amp;G74&amp;"/"&amp;H74&amp;"/wind?"&amp;G74&amp;","&amp;H74&amp;",13' target='_blank'&gt;&lt;img src='/wp-content/uploads/icono-windy-small.png' alt='Windy' title='Viento Windy'&gt;&lt;/a&gt;"</f>
        <v>&lt;a href='https://www.windy.com/42.780139/-0.255917/wind?42.780139,-0.255917,13' target='_blank'&gt;&lt;img src='/wp-content/uploads/icono-windy-small.png' alt='Windy' title='Viento Windy'&gt;&lt;/a&gt;</v>
      </c>
      <c r="Q74" s="47" t="str">
        <f>HYPERLINK("https://www.windy.com/"&amp;G74&amp;"/"&amp;H74&amp;"/wind?"&amp;G74&amp;","&amp;H74&amp;",13")</f>
        <v>https://www.windy.com/42.780139/-0.255917/wind?42.780139,-0.255917,13</v>
      </c>
      <c r="R74" s="31" t="str">
        <f>"&lt;a href='https://www.meteoblue.com/es/tiempo/pronostico/multimodel/"&amp;G74 &amp; "N" &amp; H74 &amp; "E" &amp; "' target='_blank'&gt;" &amp;"&lt;img src='/wp-content/uploads/icono-meteoblue-small.png' alt='Meteoblue' title='Multimodel Meteoblue'&gt;" &amp; "&lt;/a&gt;"</f>
        <v>&lt;a href='https://www.meteoblue.com/es/tiempo/pronostico/multimodel/42.780139N-0.255917E' target='_blank'&gt;&lt;img src='/wp-content/uploads/icono-meteoblue-small.png' alt='Meteoblue' title='Multimodel Meteoblue'&gt;&lt;/a&gt;</v>
      </c>
      <c r="S74" s="47" t="str">
        <f>HYPERLINK("https://www.meteoblue.com/es/tiempo/pronostico/multimodel/"&amp;G74 &amp; "N" &amp; H74 &amp; "E")</f>
        <v>https://www.meteoblue.com/es/tiempo/pronostico/multimodel/42.780139N-0.255917E</v>
      </c>
      <c r="T74" s="31" t="str">
        <f>"&lt;a href='https://brouter.de/brouter-web/#map=13/"&amp;G74&amp;"/"&amp;H74&amp;"/OpenTopoMap&amp;pois="&amp;H74&amp;","&amp;G74&amp; "' target='_blank'&gt;" &amp;"&lt;img src='/wp-content/uploads/icono-mapa-topografico-small.png' alt='Mapa topográfico brouter.de' title='Mapa topográfico brouter.de'&gt;" &amp; "&lt;/a&gt;"</f>
        <v>&lt;a href='https://brouter.de/brouter-web/#map=13/42.780139/-0.255917/OpenTopoMap&amp;pois=-0.255917,42.780139' target='_blank'&gt;&lt;img src='/wp-content/uploads/icono-mapa-topografico-small.png' alt='Mapa topográfico brouter.de' title='Mapa topográfico brouter.de'&gt;&lt;/a&gt;</v>
      </c>
      <c r="U74" s="47" t="str">
        <f>HYPERLINK("https://brouter.de/brouter-web/#map=13/"&amp;G74&amp;"/"&amp;H74&amp;"/OpenTopoMap&amp;pois="&amp;H74&amp;","&amp;G74)</f>
        <v>https://brouter.de/brouter-web/#map=13/42.780139/-0.255917/OpenTopoMap&amp;pois=-0.255917,42.780139</v>
      </c>
      <c r="V74" s="31" t="str">
        <f>"&lt;a href='https://gpx.studio/app#13/"&amp;G74&amp;"/"&amp;H74&amp;"' target='_blank'&gt;" &amp;"&lt;img src='/wp-content/uploads/icono-mapa-topografico-gpx-studio-small.png' alt='Mapa topográfico gpx.studio' title='Mapa topográfico gpx.studio'&gt;" &amp; "&lt;/a&gt;"</f>
        <v>&lt;a href='https://gpx.studio/app#13/42.780139/-0.255917' target='_blank'&gt;&lt;img src='/wp-content/uploads/icono-mapa-topografico-gpx-studio-small.png' alt='Mapa topográfico gpx.studio' title='Mapa topográfico gpx.studio'&gt;&lt;/a&gt;</v>
      </c>
      <c r="W74" s="47" t="str">
        <f>HYPERLINK("https://gpx.studio/app#13/"&amp;G74&amp;"/"&amp;H74)</f>
        <v>https://gpx.studio/app#13/42.780139/-0.255917</v>
      </c>
      <c r="X74" s="47" t="str">
        <f>HYPERLINK("https://nakarte.me/#m=13/"&amp;G74&amp;"/"&amp;H74&amp;"&amp;l=Czt/Sa")</f>
        <v>https://nakarte.me/#m=13/42.780139/-0.255917&amp;l=Czt/Sa</v>
      </c>
      <c r="Y74" s="31" t="str">
        <f>"&lt;a href='https://www.google.com/maps/dir/42.8664,-2.6852/" &amp; G74&amp; "," &amp; H74 &amp; "' target='_blank'&gt;" &amp;"&lt;img src='/wp-content/uploads/icono-navegacion-google-maps-small.png' alt='Navegación Google Maps' title='Navegación Google Maps'&gt;" &amp; "&lt;/a&gt;"</f>
        <v>&lt;a href='https://www.google.com/maps/dir/42.8664,-2.6852/42.780139,-0.255917' target='_blank'&gt;&lt;img src='/wp-content/uploads/icono-navegacion-google-maps-small.png' alt='Navegación Google Maps' title='Navegación Google Maps'&gt;&lt;/a&gt;</v>
      </c>
      <c r="Z74" s="46" t="str">
        <f>"&lt;a style='display: block; text-align: center; padding: 0px 0; font-size: 1.4em;' href='https://tresmiles.es/mapa.html?lat="&amp;G74&amp;"&amp;lon="&amp;H74&amp;"&amp;zoom=17'&gt;&lt;img src='/wp-content/uploads/icono-mapa-topografico-small.png' alt='Mapa' title='Mapa'&gt;&lt;/a&gt;"</f>
        <v>&lt;a style='display: block; text-align: center; padding: 0px 0; font-size: 1.4em;' href='https://tresmiles.es/mapa.html?lat=42.780139&amp;lon=-0.255917&amp;zoom=17'&gt;&lt;img src='/wp-content/uploads/icono-mapa-topografico-small.png' alt='Mapa' title='Mapa'&gt;&lt;/a&gt;</v>
      </c>
      <c r="AA74" s="46" t="str">
        <f>IF(J74="",
"",
"&lt;div style='display: block; text-align: center; padding: 0px 0; font-size: 1.4em;'&gt;"&amp;
"&lt;a href='#!' class='open-popup' data-info='"&amp;"ℹ "&amp;J74&amp;"'&gt;"&amp;
"&lt;img src='/wp-content/uploads/icono-informacion-small.png' alt='Más información' title='Más información'&gt;"
&amp;"&lt;/a&gt;&lt;/div&gt;"
)</f>
        <v>&lt;div style='display: block; text-align: center; padding: 0px 0; font-size: 1.4em;'&gt;&lt;a href='#!' class='open-popup' data-info='ℹ Medición Sostremetries exacta 17/10/22 con error +-7 cm: 3.001,37 m'&gt;&lt;img src='/wp-content/uploads/icono-informacion-small.png' alt='Más información' title='Más información'&gt;&lt;/a&gt;&lt;/div&gt;</v>
      </c>
    </row>
    <row r="75" spans="1:27" ht="14.5" customHeight="1" x14ac:dyDescent="0.35">
      <c r="A75" s="32" t="s">
        <v>1025</v>
      </c>
      <c r="B75" s="32" t="s">
        <v>7</v>
      </c>
      <c r="C75" s="32" t="s">
        <v>1899</v>
      </c>
      <c r="D75" s="33" t="s">
        <v>1511</v>
      </c>
      <c r="E75" s="37" t="s">
        <v>1511</v>
      </c>
      <c r="F75" s="36">
        <v>3029</v>
      </c>
      <c r="G75" s="37" t="s">
        <v>1104</v>
      </c>
      <c r="H75" s="37" t="s">
        <v>1105</v>
      </c>
      <c r="I75" s="37" t="s">
        <v>49</v>
      </c>
      <c r="J75" s="45"/>
      <c r="K75" s="45" t="s">
        <v>1022</v>
      </c>
      <c r="L75" s="45"/>
      <c r="M75" s="55">
        <v>1</v>
      </c>
      <c r="N75" s="46" t="str">
        <f>"&lt;wpt lat="""&amp;G75&amp;""" lon="""&amp;H75&amp;"""&gt;&lt;ele&gt;"&amp;F75&amp;"&lt;/ele&gt;&lt;name&gt;"&amp;D75&amp;"&lt;/name&gt;&lt;desc&gt;Nombre oficial: "&amp;E75&amp;"&amp;#10;Altitud: "&amp;F75&amp;" m &amp;#10;Dificultad: "&amp;I75&amp;"&amp;#10;Más información: "&amp;J75&amp;"&lt;/desc&gt;&lt;/wpt&gt;"</f>
        <v>&lt;wpt lat="42.591380" lon="0.827832"&gt;&lt;ele&gt;3029&lt;/ele&gt;&lt;name&gt;Pic de Comaloforno&lt;/name&gt;&lt;desc&gt;Nombre oficial: Pic de Comaloforno&amp;#10;Altitud: 3029 m &amp;#10;Dificultad: PD&amp;#10;Más información: &lt;/desc&gt;&lt;/wpt&gt;</v>
      </c>
      <c r="O75" s="48" t="str">
        <f>HYPERLINK("https://www.openstreetmap.org/edit#map=18/"&amp;G75 &amp; "/"&amp; H75 )</f>
        <v>https://www.openstreetmap.org/edit#map=18/42.591380/0.827832</v>
      </c>
      <c r="P75" s="31" t="str">
        <f>"&lt;a href='https://www.windy.com/"&amp;G75&amp;"/"&amp;H75&amp;"/wind?"&amp;G75&amp;","&amp;H75&amp;",13' target='_blank'&gt;&lt;img src='/wp-content/uploads/icono-windy-small.png' alt='Windy' title='Viento Windy'&gt;&lt;/a&gt;"</f>
        <v>&lt;a href='https://www.windy.com/42.591380/0.827832/wind?42.591380,0.827832,13' target='_blank'&gt;&lt;img src='/wp-content/uploads/icono-windy-small.png' alt='Windy' title='Viento Windy'&gt;&lt;/a&gt;</v>
      </c>
      <c r="Q75" s="47" t="str">
        <f>HYPERLINK("https://www.windy.com/"&amp;G75&amp;"/"&amp;H75&amp;"/wind?"&amp;G75&amp;","&amp;H75&amp;",13")</f>
        <v>https://www.windy.com/42.591380/0.827832/wind?42.591380,0.827832,13</v>
      </c>
      <c r="R75" s="31" t="str">
        <f>"&lt;a href='https://www.meteoblue.com/es/tiempo/pronostico/multimodel/"&amp;G75 &amp; "N" &amp; H75 &amp; "E" &amp; "' target='_blank'&gt;" &amp;"&lt;img src='/wp-content/uploads/icono-meteoblue-small.png' alt='Meteoblue' title='Multimodel Meteoblue'&gt;" &amp; "&lt;/a&gt;"</f>
        <v>&lt;a href='https://www.meteoblue.com/es/tiempo/pronostico/multimodel/42.591380N0.827832E' target='_blank'&gt;&lt;img src='/wp-content/uploads/icono-meteoblue-small.png' alt='Meteoblue' title='Multimodel Meteoblue'&gt;&lt;/a&gt;</v>
      </c>
      <c r="S75" s="47" t="str">
        <f>HYPERLINK("https://www.meteoblue.com/es/tiempo/pronostico/multimodel/"&amp;G75 &amp; "N" &amp; H75 &amp; "E")</f>
        <v>https://www.meteoblue.com/es/tiempo/pronostico/multimodel/42.591380N0.827832E</v>
      </c>
      <c r="T75" s="31" t="str">
        <f>"&lt;a href='https://brouter.de/brouter-web/#map=13/"&amp;G75&amp;"/"&amp;H75&amp;"/OpenTopoMap&amp;pois="&amp;H75&amp;","&amp;G75&amp; "' target='_blank'&gt;" &amp;"&lt;img src='/wp-content/uploads/icono-mapa-topografico-small.png' alt='Mapa topográfico brouter.de' title='Mapa topográfico brouter.de'&gt;" &amp; "&lt;/a&gt;"</f>
        <v>&lt;a href='https://brouter.de/brouter-web/#map=13/42.591380/0.827832/OpenTopoMap&amp;pois=0.827832,42.591380' target='_blank'&gt;&lt;img src='/wp-content/uploads/icono-mapa-topografico-small.png' alt='Mapa topográfico brouter.de' title='Mapa topográfico brouter.de'&gt;&lt;/a&gt;</v>
      </c>
      <c r="U75" s="47" t="str">
        <f>HYPERLINK("https://brouter.de/brouter-web/#map=13/"&amp;G75&amp;"/"&amp;H75&amp;"/OpenTopoMap&amp;pois="&amp;H75&amp;","&amp;G75)</f>
        <v>https://brouter.de/brouter-web/#map=13/42.591380/0.827832/OpenTopoMap&amp;pois=0.827832,42.591380</v>
      </c>
      <c r="V75" s="31" t="str">
        <f>"&lt;a href='https://gpx.studio/app#13/"&amp;G75&amp;"/"&amp;H75&amp;"' target='_blank'&gt;" &amp;"&lt;img src='/wp-content/uploads/icono-mapa-topografico-gpx-studio-small.png' alt='Mapa topográfico gpx.studio' title='Mapa topográfico gpx.studio'&gt;" &amp; "&lt;/a&gt;"</f>
        <v>&lt;a href='https://gpx.studio/app#13/42.591380/0.827832' target='_blank'&gt;&lt;img src='/wp-content/uploads/icono-mapa-topografico-gpx-studio-small.png' alt='Mapa topográfico gpx.studio' title='Mapa topográfico gpx.studio'&gt;&lt;/a&gt;</v>
      </c>
      <c r="W75" s="47" t="str">
        <f>HYPERLINK("https://gpx.studio/app#13/"&amp;G75&amp;"/"&amp;H75)</f>
        <v>https://gpx.studio/app#13/42.591380/0.827832</v>
      </c>
      <c r="X75" s="47" t="str">
        <f>HYPERLINK("https://nakarte.me/#m=13/"&amp;G75&amp;"/"&amp;H75&amp;"&amp;l=Czt/Sa")</f>
        <v>https://nakarte.me/#m=13/42.591380/0.827832&amp;l=Czt/Sa</v>
      </c>
      <c r="Y75" s="31" t="str">
        <f>"&lt;a href='https://www.google.com/maps/dir/42.8664,-2.6852/" &amp; G75&amp; "," &amp; H75 &amp; "' target='_blank'&gt;" &amp;"&lt;img src='/wp-content/uploads/icono-navegacion-google-maps-small.png' alt='Navegación Google Maps' title='Navegación Google Maps'&gt;" &amp; "&lt;/a&gt;"</f>
        <v>&lt;a href='https://www.google.com/maps/dir/42.8664,-2.6852/42.591380,0.827832' target='_blank'&gt;&lt;img src='/wp-content/uploads/icono-navegacion-google-maps-small.png' alt='Navegación Google Maps' title='Navegación Google Maps'&gt;&lt;/a&gt;</v>
      </c>
      <c r="Z75" s="46" t="str">
        <f>"&lt;a style='display: block; text-align: center; padding: 0px 0; font-size: 1.4em;' href='https://tresmiles.es/mapa.html?lat="&amp;G75&amp;"&amp;lon="&amp;H75&amp;"&amp;zoom=17'&gt;&lt;img src='/wp-content/uploads/icono-mapa-topografico-small.png' alt='Mapa' title='Mapa'&gt;&lt;/a&gt;"</f>
        <v>&lt;a style='display: block; text-align: center; padding: 0px 0; font-size: 1.4em;' href='https://tresmiles.es/mapa.html?lat=42.591380&amp;lon=0.827832&amp;zoom=17'&gt;&lt;img src='/wp-content/uploads/icono-mapa-topografico-small.png' alt='Mapa' title='Mapa'&gt;&lt;/a&gt;</v>
      </c>
      <c r="AA75" s="46" t="str">
        <f>IF(J75="",
"",
"&lt;div style='display: block; text-align: center; padding: 0px 0; font-size: 1.4em;'&gt;"&amp;
"&lt;a href='#!' class='open-popup' data-info='"&amp;"ℹ "&amp;J75&amp;"'&gt;"&amp;
"&lt;img src='/wp-content/uploads/icono-informacion-small.png' alt='Más información' title='Más información'&gt;"
&amp;"&lt;/a&gt;&lt;/div&gt;"
)</f>
        <v/>
      </c>
    </row>
    <row r="76" spans="1:27" ht="14.5" customHeight="1" x14ac:dyDescent="0.35">
      <c r="A76" s="32" t="s">
        <v>1025</v>
      </c>
      <c r="B76" s="32" t="s">
        <v>7</v>
      </c>
      <c r="C76" s="32" t="s">
        <v>1899</v>
      </c>
      <c r="D76" s="33" t="s">
        <v>33</v>
      </c>
      <c r="E76" s="32" t="s">
        <v>33</v>
      </c>
      <c r="F76" s="36">
        <v>3023</v>
      </c>
      <c r="G76" s="37" t="s">
        <v>1106</v>
      </c>
      <c r="H76" s="37" t="s">
        <v>1107</v>
      </c>
      <c r="I76" s="37" t="s">
        <v>50</v>
      </c>
      <c r="J76" s="45"/>
      <c r="K76" s="45" t="s">
        <v>1022</v>
      </c>
      <c r="L76" s="45"/>
      <c r="M76" s="55">
        <v>1</v>
      </c>
      <c r="N76" s="46" t="str">
        <f>"&lt;wpt lat="""&amp;G76&amp;""" lon="""&amp;H76&amp;"""&gt;&lt;ele&gt;"&amp;F76&amp;"&lt;/ele&gt;&lt;name&gt;"&amp;D76&amp;"&lt;/name&gt;&lt;desc&gt;Nombre oficial: "&amp;E76&amp;"&amp;#10;Altitud: "&amp;F76&amp;" m &amp;#10;Dificultad: "&amp;I76&amp;"&amp;#10;Más información: "&amp;J76&amp;"&lt;/desc&gt;&lt;/wpt&gt;"</f>
        <v>&lt;wpt lat="42.593805" lon="0.825992"&gt;&lt;ele&gt;3023&lt;/ele&gt;&lt;name&gt;Besiberri Sud&lt;/name&gt;&lt;desc&gt;Nombre oficial: Besiberri Sud&amp;#10;Altitud: 3023 m &amp;#10;Dificultad: F+&amp;#10;Más información: &lt;/desc&gt;&lt;/wpt&gt;</v>
      </c>
      <c r="O76" s="48" t="str">
        <f>HYPERLINK("https://www.openstreetmap.org/edit#map=18/"&amp;G76 &amp; "/"&amp; H76 )</f>
        <v>https://www.openstreetmap.org/edit#map=18/42.593805/0.825992</v>
      </c>
      <c r="P76" s="31" t="str">
        <f>"&lt;a href='https://www.windy.com/"&amp;G76&amp;"/"&amp;H76&amp;"/wind?"&amp;G76&amp;","&amp;H76&amp;",13' target='_blank'&gt;&lt;img src='/wp-content/uploads/icono-windy-small.png' alt='Windy' title='Viento Windy'&gt;&lt;/a&gt;"</f>
        <v>&lt;a href='https://www.windy.com/42.593805/0.825992/wind?42.593805,0.825992,13' target='_blank'&gt;&lt;img src='/wp-content/uploads/icono-windy-small.png' alt='Windy' title='Viento Windy'&gt;&lt;/a&gt;</v>
      </c>
      <c r="Q76" s="47" t="str">
        <f>HYPERLINK("https://www.windy.com/"&amp;G76&amp;"/"&amp;H76&amp;"/wind?"&amp;G76&amp;","&amp;H76&amp;",13")</f>
        <v>https://www.windy.com/42.593805/0.825992/wind?42.593805,0.825992,13</v>
      </c>
      <c r="R76" s="31" t="str">
        <f>"&lt;a href='https://www.meteoblue.com/es/tiempo/pronostico/multimodel/"&amp;G76 &amp; "N" &amp; H76 &amp; "E" &amp; "' target='_blank'&gt;" &amp;"&lt;img src='/wp-content/uploads/icono-meteoblue-small.png' alt='Meteoblue' title='Multimodel Meteoblue'&gt;" &amp; "&lt;/a&gt;"</f>
        <v>&lt;a href='https://www.meteoblue.com/es/tiempo/pronostico/multimodel/42.593805N0.825992E' target='_blank'&gt;&lt;img src='/wp-content/uploads/icono-meteoblue-small.png' alt='Meteoblue' title='Multimodel Meteoblue'&gt;&lt;/a&gt;</v>
      </c>
      <c r="S76" s="47" t="str">
        <f>HYPERLINK("https://www.meteoblue.com/es/tiempo/pronostico/multimodel/"&amp;G76 &amp; "N" &amp; H76 &amp; "E")</f>
        <v>https://www.meteoblue.com/es/tiempo/pronostico/multimodel/42.593805N0.825992E</v>
      </c>
      <c r="T76" s="31" t="str">
        <f>"&lt;a href='https://brouter.de/brouter-web/#map=13/"&amp;G76&amp;"/"&amp;H76&amp;"/OpenTopoMap&amp;pois="&amp;H76&amp;","&amp;G76&amp; "' target='_blank'&gt;" &amp;"&lt;img src='/wp-content/uploads/icono-mapa-topografico-small.png' alt='Mapa topográfico brouter.de' title='Mapa topográfico brouter.de'&gt;" &amp; "&lt;/a&gt;"</f>
        <v>&lt;a href='https://brouter.de/brouter-web/#map=13/42.593805/0.825992/OpenTopoMap&amp;pois=0.825992,42.593805' target='_blank'&gt;&lt;img src='/wp-content/uploads/icono-mapa-topografico-small.png' alt='Mapa topográfico brouter.de' title='Mapa topográfico brouter.de'&gt;&lt;/a&gt;</v>
      </c>
      <c r="U76" s="47" t="str">
        <f>HYPERLINK("https://brouter.de/brouter-web/#map=13/"&amp;G76&amp;"/"&amp;H76&amp;"/OpenTopoMap&amp;pois="&amp;H76&amp;","&amp;G76)</f>
        <v>https://brouter.de/brouter-web/#map=13/42.593805/0.825992/OpenTopoMap&amp;pois=0.825992,42.593805</v>
      </c>
      <c r="V76" s="31" t="str">
        <f>"&lt;a href='https://gpx.studio/app#13/"&amp;G76&amp;"/"&amp;H76&amp;"' target='_blank'&gt;" &amp;"&lt;img src='/wp-content/uploads/icono-mapa-topografico-gpx-studio-small.png' alt='Mapa topográfico gpx.studio' title='Mapa topográfico gpx.studio'&gt;" &amp; "&lt;/a&gt;"</f>
        <v>&lt;a href='https://gpx.studio/app#13/42.593805/0.825992' target='_blank'&gt;&lt;img src='/wp-content/uploads/icono-mapa-topografico-gpx-studio-small.png' alt='Mapa topográfico gpx.studio' title='Mapa topográfico gpx.studio'&gt;&lt;/a&gt;</v>
      </c>
      <c r="W76" s="47" t="str">
        <f>HYPERLINK("https://gpx.studio/app#13/"&amp;G76&amp;"/"&amp;H76)</f>
        <v>https://gpx.studio/app#13/42.593805/0.825992</v>
      </c>
      <c r="X76" s="47" t="str">
        <f>HYPERLINK("https://nakarte.me/#m=13/"&amp;G76&amp;"/"&amp;H76&amp;"&amp;l=Czt/Sa")</f>
        <v>https://nakarte.me/#m=13/42.593805/0.825992&amp;l=Czt/Sa</v>
      </c>
      <c r="Y76" s="31" t="str">
        <f>"&lt;a href='https://www.google.com/maps/dir/42.8664,-2.6852/" &amp; G76&amp; "," &amp; H76 &amp; "' target='_blank'&gt;" &amp;"&lt;img src='/wp-content/uploads/icono-navegacion-google-maps-small.png' alt='Navegación Google Maps' title='Navegación Google Maps'&gt;" &amp; "&lt;/a&gt;"</f>
        <v>&lt;a href='https://www.google.com/maps/dir/42.8664,-2.6852/42.593805,0.825992' target='_blank'&gt;&lt;img src='/wp-content/uploads/icono-navegacion-google-maps-small.png' alt='Navegación Google Maps' title='Navegación Google Maps'&gt;&lt;/a&gt;</v>
      </c>
      <c r="Z76" s="46" t="str">
        <f>"&lt;a style='display: block; text-align: center; padding: 0px 0; font-size: 1.4em;' href='https://tresmiles.es/mapa.html?lat="&amp;G76&amp;"&amp;lon="&amp;H76&amp;"&amp;zoom=17'&gt;&lt;img src='/wp-content/uploads/icono-mapa-topografico-small.png' alt='Mapa' title='Mapa'&gt;&lt;/a&gt;"</f>
        <v>&lt;a style='display: block; text-align: center; padding: 0px 0; font-size: 1.4em;' href='https://tresmiles.es/mapa.html?lat=42.593805&amp;lon=0.825992&amp;zoom=17'&gt;&lt;img src='/wp-content/uploads/icono-mapa-topografico-small.png' alt='Mapa' title='Mapa'&gt;&lt;/a&gt;</v>
      </c>
      <c r="AA76" s="46" t="str">
        <f>IF(J76="",
"",
"&lt;div style='display: block; text-align: center; padding: 0px 0; font-size: 1.4em;'&gt;"&amp;
"&lt;a href='#!' class='open-popup' data-info='"&amp;"ℹ "&amp;J76&amp;"'&gt;"&amp;
"&lt;img src='/wp-content/uploads/icono-informacion-small.png' alt='Más información' title='Más información'&gt;"
&amp;"&lt;/a&gt;&lt;/div&gt;"
)</f>
        <v/>
      </c>
    </row>
    <row r="77" spans="1:27" ht="14.5" customHeight="1" x14ac:dyDescent="0.35">
      <c r="A77" s="32" t="s">
        <v>1025</v>
      </c>
      <c r="B77" s="32" t="s">
        <v>7</v>
      </c>
      <c r="C77" s="32" t="s">
        <v>1899</v>
      </c>
      <c r="D77" s="33" t="s">
        <v>2287</v>
      </c>
      <c r="E77" s="37" t="s">
        <v>2287</v>
      </c>
      <c r="F77" s="36">
        <v>3014</v>
      </c>
      <c r="G77" s="37" t="s">
        <v>1110</v>
      </c>
      <c r="H77" s="37" t="s">
        <v>1111</v>
      </c>
      <c r="I77" s="37" t="s">
        <v>52</v>
      </c>
      <c r="J77" s="45"/>
      <c r="K77" s="45" t="s">
        <v>1022</v>
      </c>
      <c r="L77" s="45"/>
      <c r="M77" s="55">
        <v>1</v>
      </c>
      <c r="N77" s="46" t="str">
        <f>"&lt;wpt lat="""&amp;G77&amp;""" lon="""&amp;H77&amp;"""&gt;&lt;ele&gt;"&amp;F77&amp;"&lt;/ele&gt;&lt;name&gt;"&amp;D77&amp;"&lt;/name&gt;&lt;desc&gt;Nombre oficial: "&amp;E77&amp;"&amp;#10;Altitud: "&amp;F77&amp;" m &amp;#10;Dificultad: "&amp;I77&amp;"&amp;#10;Más información: "&amp;J77&amp;"&lt;/desc&gt;&lt;/wpt&gt;"</f>
        <v>&lt;wpt lat="42.585760" lon="0.880376"&gt;&lt;ele&gt;3014&lt;/ele&gt;&lt;name&gt;Punta Alta de Comalesbienes&lt;/name&gt;&lt;desc&gt;Nombre oficial: Punta Alta de Comalesbienes&amp;#10;Altitud: 3014 m &amp;#10;Dificultad: F&amp;#10;Más información: &lt;/desc&gt;&lt;/wpt&gt;</v>
      </c>
      <c r="O77" s="48" t="str">
        <f>HYPERLINK("https://www.openstreetmap.org/edit#map=18/"&amp;G77 &amp; "/"&amp; H77 )</f>
        <v>https://www.openstreetmap.org/edit#map=18/42.585760/0.880376</v>
      </c>
      <c r="P77" s="31" t="str">
        <f>"&lt;a href='https://www.windy.com/"&amp;G77&amp;"/"&amp;H77&amp;"/wind?"&amp;G77&amp;","&amp;H77&amp;",13' target='_blank'&gt;&lt;img src='/wp-content/uploads/icono-windy-small.png' alt='Windy' title='Viento Windy'&gt;&lt;/a&gt;"</f>
        <v>&lt;a href='https://www.windy.com/42.585760/0.880376/wind?42.585760,0.880376,13' target='_blank'&gt;&lt;img src='/wp-content/uploads/icono-windy-small.png' alt='Windy' title='Viento Windy'&gt;&lt;/a&gt;</v>
      </c>
      <c r="Q77" s="47" t="str">
        <f>HYPERLINK("https://www.windy.com/"&amp;G77&amp;"/"&amp;H77&amp;"/wind?"&amp;G77&amp;","&amp;H77&amp;",13")</f>
        <v>https://www.windy.com/42.585760/0.880376/wind?42.585760,0.880376,13</v>
      </c>
      <c r="R77" s="31" t="str">
        <f>"&lt;a href='https://www.meteoblue.com/es/tiempo/pronostico/multimodel/"&amp;G77 &amp; "N" &amp; H77 &amp; "E" &amp; "' target='_blank'&gt;" &amp;"&lt;img src='/wp-content/uploads/icono-meteoblue-small.png' alt='Meteoblue' title='Multimodel Meteoblue'&gt;" &amp; "&lt;/a&gt;"</f>
        <v>&lt;a href='https://www.meteoblue.com/es/tiempo/pronostico/multimodel/42.585760N0.880376E' target='_blank'&gt;&lt;img src='/wp-content/uploads/icono-meteoblue-small.png' alt='Meteoblue' title='Multimodel Meteoblue'&gt;&lt;/a&gt;</v>
      </c>
      <c r="S77" s="47" t="str">
        <f>HYPERLINK("https://www.meteoblue.com/es/tiempo/pronostico/multimodel/"&amp;G77 &amp; "N" &amp; H77 &amp; "E")</f>
        <v>https://www.meteoblue.com/es/tiempo/pronostico/multimodel/42.585760N0.880376E</v>
      </c>
      <c r="T77" s="31" t="str">
        <f>"&lt;a href='https://brouter.de/brouter-web/#map=13/"&amp;G77&amp;"/"&amp;H77&amp;"/OpenTopoMap&amp;pois="&amp;H77&amp;","&amp;G77&amp; "' target='_blank'&gt;" &amp;"&lt;img src='/wp-content/uploads/icono-mapa-topografico-small.png' alt='Mapa topográfico brouter.de' title='Mapa topográfico brouter.de'&gt;" &amp; "&lt;/a&gt;"</f>
        <v>&lt;a href='https://brouter.de/brouter-web/#map=13/42.585760/0.880376/OpenTopoMap&amp;pois=0.880376,42.585760' target='_blank'&gt;&lt;img src='/wp-content/uploads/icono-mapa-topografico-small.png' alt='Mapa topográfico brouter.de' title='Mapa topográfico brouter.de'&gt;&lt;/a&gt;</v>
      </c>
      <c r="U77" s="47" t="str">
        <f>HYPERLINK("https://brouter.de/brouter-web/#map=13/"&amp;G77&amp;"/"&amp;H77&amp;"/OpenTopoMap&amp;pois="&amp;H77&amp;","&amp;G77)</f>
        <v>https://brouter.de/brouter-web/#map=13/42.585760/0.880376/OpenTopoMap&amp;pois=0.880376,42.585760</v>
      </c>
      <c r="V77" s="31" t="str">
        <f>"&lt;a href='https://gpx.studio/app#13/"&amp;G77&amp;"/"&amp;H77&amp;"' target='_blank'&gt;" &amp;"&lt;img src='/wp-content/uploads/icono-mapa-topografico-gpx-studio-small.png' alt='Mapa topográfico gpx.studio' title='Mapa topográfico gpx.studio'&gt;" &amp; "&lt;/a&gt;"</f>
        <v>&lt;a href='https://gpx.studio/app#13/42.585760/0.880376' target='_blank'&gt;&lt;img src='/wp-content/uploads/icono-mapa-topografico-gpx-studio-small.png' alt='Mapa topográfico gpx.studio' title='Mapa topográfico gpx.studio'&gt;&lt;/a&gt;</v>
      </c>
      <c r="W77" s="47" t="str">
        <f>HYPERLINK("https://gpx.studio/app#13/"&amp;G77&amp;"/"&amp;H77)</f>
        <v>https://gpx.studio/app#13/42.585760/0.880376</v>
      </c>
      <c r="X77" s="47" t="str">
        <f>HYPERLINK("https://nakarte.me/#m=13/"&amp;G77&amp;"/"&amp;H77&amp;"&amp;l=Czt/Sa")</f>
        <v>https://nakarte.me/#m=13/42.585760/0.880376&amp;l=Czt/Sa</v>
      </c>
      <c r="Y77" s="31" t="str">
        <f>"&lt;a href='https://www.google.com/maps/dir/42.8664,-2.6852/" &amp; G77&amp; "," &amp; H77 &amp; "' target='_blank'&gt;" &amp;"&lt;img src='/wp-content/uploads/icono-navegacion-google-maps-small.png' alt='Navegación Google Maps' title='Navegación Google Maps'&gt;" &amp; "&lt;/a&gt;"</f>
        <v>&lt;a href='https://www.google.com/maps/dir/42.8664,-2.6852/42.585760,0.880376' target='_blank'&gt;&lt;img src='/wp-content/uploads/icono-navegacion-google-maps-small.png' alt='Navegación Google Maps' title='Navegación Google Maps'&gt;&lt;/a&gt;</v>
      </c>
      <c r="Z77" s="46" t="str">
        <f>"&lt;a style='display: block; text-align: center; padding: 0px 0; font-size: 1.4em;' href='https://tresmiles.es/mapa.html?lat="&amp;G77&amp;"&amp;lon="&amp;H77&amp;"&amp;zoom=17'&gt;&lt;img src='/wp-content/uploads/icono-mapa-topografico-small.png' alt='Mapa' title='Mapa'&gt;&lt;/a&gt;"</f>
        <v>&lt;a style='display: block; text-align: center; padding: 0px 0; font-size: 1.4em;' href='https://tresmiles.es/mapa.html?lat=42.585760&amp;lon=0.880376&amp;zoom=17'&gt;&lt;img src='/wp-content/uploads/icono-mapa-topografico-small.png' alt='Mapa' title='Mapa'&gt;&lt;/a&gt;</v>
      </c>
      <c r="AA77" s="46" t="str">
        <f>IF(J77="",
"",
"&lt;div style='display: block; text-align: center; padding: 0px 0; font-size: 1.4em;'&gt;"&amp;
"&lt;a href='#!' class='open-popup' data-info='"&amp;"ℹ "&amp;J77&amp;"'&gt;"&amp;
"&lt;img src='/wp-content/uploads/icono-informacion-small.png' alt='Más información' title='Más información'&gt;"
&amp;"&lt;/a&gt;&lt;/div&gt;"
)</f>
        <v/>
      </c>
    </row>
    <row r="78" spans="1:27" ht="14.5" customHeight="1" x14ac:dyDescent="0.35">
      <c r="A78" s="32" t="s">
        <v>1025</v>
      </c>
      <c r="B78" s="32" t="s">
        <v>7</v>
      </c>
      <c r="C78" s="32" t="s">
        <v>1899</v>
      </c>
      <c r="D78" s="33" t="s">
        <v>2246</v>
      </c>
      <c r="E78" s="37" t="s">
        <v>2247</v>
      </c>
      <c r="F78" s="36">
        <v>3012</v>
      </c>
      <c r="G78" s="37" t="s">
        <v>2309</v>
      </c>
      <c r="H78" s="37" t="s">
        <v>2310</v>
      </c>
      <c r="I78" s="28" t="s">
        <v>2242</v>
      </c>
      <c r="J78" s="37" t="s">
        <v>2270</v>
      </c>
      <c r="K78" s="45" t="s">
        <v>1021</v>
      </c>
      <c r="L78" s="37"/>
      <c r="M78" s="55">
        <v>0</v>
      </c>
      <c r="N78" s="46" t="str">
        <f>"&lt;wpt lat="""&amp;G78&amp;""" lon="""&amp;H78&amp;"""&gt;&lt;ele&gt;"&amp;F78&amp;"&lt;/ele&gt;&lt;name&gt;"&amp;D78&amp;"&lt;/name&gt;&lt;desc&gt;Nombre oficial: "&amp;E78&amp;"&amp;#10;Altitud: "&amp;F78&amp;" m &amp;#10;Dificultad: "&amp;I78&amp;"&amp;#10;Más información: "&amp;J78&amp;"&lt;/desc&gt;&lt;/wpt&gt;"</f>
        <v>&lt;wpt lat="42.591660" lon="0.827325"&gt;&lt;ele&gt;3012&lt;/ele&gt;&lt;name&gt;Aguja Sur de Malavesina&lt;/name&gt;&lt;desc&gt;Nombre oficial: Agulla Sud de Malvesina&amp;#10;Altitud: 3012 m &amp;#10;Dificultad: Sin clasificar&amp;#10;Más información: POSIBLE DISCREPANCIA, ERROR O A ESTUDIAR. Prominencia 10,8 m según LIDAR del ICGC, 9 m según Cazafantasmas&lt;/desc&gt;&lt;/wpt&gt;</v>
      </c>
      <c r="O78" s="48" t="str">
        <f>HYPERLINK("https://www.openstreetmap.org/edit#map=18/"&amp;G78 &amp; "/"&amp; H78 )</f>
        <v>https://www.openstreetmap.org/edit#map=18/42.591660/0.827325</v>
      </c>
      <c r="P78" s="31" t="str">
        <f>"&lt;a href='https://www.windy.com/"&amp;G78&amp;"/"&amp;H78&amp;"/wind?"&amp;G78&amp;","&amp;H78&amp;",13' target='_blank'&gt;&lt;img src='/wp-content/uploads/icono-windy-small.png' alt='Windy' title='Viento Windy'&gt;&lt;/a&gt;"</f>
        <v>&lt;a href='https://www.windy.com/42.591660/0.827325/wind?42.591660,0.827325,13' target='_blank'&gt;&lt;img src='/wp-content/uploads/icono-windy-small.png' alt='Windy' title='Viento Windy'&gt;&lt;/a&gt;</v>
      </c>
      <c r="Q78" s="47" t="str">
        <f>HYPERLINK("https://www.windy.com/"&amp;G78&amp;"/"&amp;H78&amp;"/wind?"&amp;G78&amp;","&amp;H78&amp;",13")</f>
        <v>https://www.windy.com/42.591660/0.827325/wind?42.591660,0.827325,13</v>
      </c>
      <c r="R78" s="31" t="str">
        <f>"&lt;a href='https://www.meteoblue.com/es/tiempo/pronostico/multimodel/"&amp;G78 &amp; "N" &amp; H78 &amp; "E" &amp; "' target='_blank'&gt;" &amp;"&lt;img src='/wp-content/uploads/icono-meteoblue-small.png' alt='Meteoblue' title='Multimodel Meteoblue'&gt;" &amp; "&lt;/a&gt;"</f>
        <v>&lt;a href='https://www.meteoblue.com/es/tiempo/pronostico/multimodel/42.591660N0.827325E' target='_blank'&gt;&lt;img src='/wp-content/uploads/icono-meteoblue-small.png' alt='Meteoblue' title='Multimodel Meteoblue'&gt;&lt;/a&gt;</v>
      </c>
      <c r="S78" s="47" t="str">
        <f>HYPERLINK("https://www.meteoblue.com/es/tiempo/pronostico/multimodel/"&amp;G78 &amp; "N" &amp; H78 &amp; "E")</f>
        <v>https://www.meteoblue.com/es/tiempo/pronostico/multimodel/42.591660N0.827325E</v>
      </c>
      <c r="T78" s="31" t="str">
        <f>"&lt;a href='https://brouter.de/brouter-web/#map=13/"&amp;G78&amp;"/"&amp;H78&amp;"/OpenTopoMap&amp;pois="&amp;H78&amp;","&amp;G78&amp; "' target='_blank'&gt;" &amp;"&lt;img src='/wp-content/uploads/icono-mapa-topografico-small.png' alt='Mapa topográfico brouter.de' title='Mapa topográfico brouter.de'&gt;" &amp; "&lt;/a&gt;"</f>
        <v>&lt;a href='https://brouter.de/brouter-web/#map=13/42.591660/0.827325/OpenTopoMap&amp;pois=0.827325,42.591660' target='_blank'&gt;&lt;img src='/wp-content/uploads/icono-mapa-topografico-small.png' alt='Mapa topográfico brouter.de' title='Mapa topográfico brouter.de'&gt;&lt;/a&gt;</v>
      </c>
      <c r="U78" s="47" t="str">
        <f>HYPERLINK("https://brouter.de/brouter-web/#map=13/"&amp;G78&amp;"/"&amp;H78&amp;"/OpenTopoMap&amp;pois="&amp;H78&amp;","&amp;G78)</f>
        <v>https://brouter.de/brouter-web/#map=13/42.591660/0.827325/OpenTopoMap&amp;pois=0.827325,42.591660</v>
      </c>
      <c r="V78" s="31" t="str">
        <f>"&lt;a href='https://gpx.studio/app#13/"&amp;G78&amp;"/"&amp;H78&amp;"' target='_blank'&gt;" &amp;"&lt;img src='/wp-content/uploads/icono-mapa-topografico-gpx-studio-small.png' alt='Mapa topográfico gpx.studio' title='Mapa topográfico gpx.studio'&gt;" &amp; "&lt;/a&gt;"</f>
        <v>&lt;a href='https://gpx.studio/app#13/42.591660/0.827325' target='_blank'&gt;&lt;img src='/wp-content/uploads/icono-mapa-topografico-gpx-studio-small.png' alt='Mapa topográfico gpx.studio' title='Mapa topográfico gpx.studio'&gt;&lt;/a&gt;</v>
      </c>
      <c r="W78" s="47" t="str">
        <f>HYPERLINK("https://gpx.studio/app#13/"&amp;G78&amp;"/"&amp;H78)</f>
        <v>https://gpx.studio/app#13/42.591660/0.827325</v>
      </c>
      <c r="X78" s="47" t="str">
        <f>HYPERLINK("https://nakarte.me/#m=13/"&amp;G78&amp;"/"&amp;H78&amp;"&amp;l=Czt/Sa")</f>
        <v>https://nakarte.me/#m=13/42.591660/0.827325&amp;l=Czt/Sa</v>
      </c>
      <c r="Y78" s="31" t="str">
        <f>"&lt;a href='https://www.google.com/maps/dir/42.8664,-2.6852/" &amp; G78&amp; "," &amp; H78 &amp; "' target='_blank'&gt;" &amp;"&lt;img src='/wp-content/uploads/icono-navegacion-google-maps-small.png' alt='Navegación Google Maps' title='Navegación Google Maps'&gt;" &amp; "&lt;/a&gt;"</f>
        <v>&lt;a href='https://www.google.com/maps/dir/42.8664,-2.6852/42.591660,0.827325' target='_blank'&gt;&lt;img src='/wp-content/uploads/icono-navegacion-google-maps-small.png' alt='Navegación Google Maps' title='Navegación Google Maps'&gt;&lt;/a&gt;</v>
      </c>
      <c r="Z78" s="46" t="str">
        <f>"&lt;a style='display: block; text-align: center; padding: 0px 0; font-size: 1.4em;' href='https://tresmiles.es/mapa.html?lat="&amp;G78&amp;"&amp;lon="&amp;H78&amp;"&amp;zoom=17'&gt;&lt;img src='/wp-content/uploads/icono-mapa-topografico-small.png' alt='Mapa' title='Mapa'&gt;&lt;/a&gt;"</f>
        <v>&lt;a style='display: block; text-align: center; padding: 0px 0; font-size: 1.4em;' href='https://tresmiles.es/mapa.html?lat=42.591660&amp;lon=0.827325&amp;zoom=17'&gt;&lt;img src='/wp-content/uploads/icono-mapa-topografico-small.png' alt='Mapa' title='Mapa'&gt;&lt;/a&gt;</v>
      </c>
      <c r="AA78" s="46" t="str">
        <f>IF(J78="",
"",
"&lt;div style='display: block; text-align: center; padding: 0px 0; font-size: 1.4em;'&gt;"&amp;
"&lt;a href='#!' class='open-popup' data-info='"&amp;"ℹ "&amp;J78&amp;"'&gt;"&amp;
"&lt;img src='/wp-content/uploads/icono-informacion-small.png' alt='Más información' title='Más información'&gt;"
&amp;"&lt;/a&gt;&lt;/div&gt;"
)</f>
        <v>&lt;div style='display: block; text-align: center; padding: 0px 0; font-size: 1.4em;'&gt;&lt;a href='#!' class='open-popup' data-info='ℹ POSIBLE DISCREPANCIA, ERROR O A ESTUDIAR. Prominencia 10,8 m según LIDAR del ICGC, 9 m según Cazafantasmas'&gt;&lt;img src='/wp-content/uploads/icono-informacion-small.png' alt='Más información' title='Más información'&gt;&lt;/a&gt;&lt;/div&gt;</v>
      </c>
    </row>
    <row r="79" spans="1:27" ht="14.5" customHeight="1" x14ac:dyDescent="0.35">
      <c r="A79" s="32" t="s">
        <v>1025</v>
      </c>
      <c r="B79" s="32" t="s">
        <v>7</v>
      </c>
      <c r="C79" s="32" t="s">
        <v>1899</v>
      </c>
      <c r="D79" s="33" t="s">
        <v>1114</v>
      </c>
      <c r="E79" s="37" t="s">
        <v>1115</v>
      </c>
      <c r="F79" s="36">
        <v>3010</v>
      </c>
      <c r="G79" s="37" t="s">
        <v>1112</v>
      </c>
      <c r="H79" s="37" t="s">
        <v>1113</v>
      </c>
      <c r="I79" s="37" t="s">
        <v>49</v>
      </c>
      <c r="J79" s="37"/>
      <c r="K79" s="45" t="s">
        <v>1022</v>
      </c>
      <c r="L79" s="37"/>
      <c r="M79" s="55">
        <v>1</v>
      </c>
      <c r="N79" s="46" t="str">
        <f>"&lt;wpt lat="""&amp;G79&amp;""" lon="""&amp;H79&amp;"""&gt;&lt;ele&gt;"&amp;F79&amp;"&lt;/ele&gt;&lt;name&gt;"&amp;D79&amp;"&lt;/name&gt;&lt;desc&gt;Nombre oficial: "&amp;E79&amp;"&amp;#10;Altitud: "&amp;F79&amp;" m &amp;#10;Dificultad: "&amp;I79&amp;"&amp;#10;Más información: "&amp;J79&amp;"&lt;/desc&gt;&lt;/wpt&gt;"</f>
        <v>&lt;wpt lat="42.592988" lon="0.826550"&gt;&lt;ele&gt;3010&lt;/ele&gt;&lt;name&gt;Aguja Norte de Malavesina&lt;/name&gt;&lt;desc&gt;Nombre oficial: Agulla Nord de Malvesina&amp;#10;Altitud: 3010 m &amp;#10;Dificultad: PD&amp;#10;Más información: &lt;/desc&gt;&lt;/wpt&gt;</v>
      </c>
      <c r="O79" s="48" t="str">
        <f>HYPERLINK("https://www.openstreetmap.org/edit#map=18/"&amp;G79 &amp; "/"&amp; H79 )</f>
        <v>https://www.openstreetmap.org/edit#map=18/42.592988/0.826550</v>
      </c>
      <c r="P79" s="31" t="str">
        <f>"&lt;a href='https://www.windy.com/"&amp;G79&amp;"/"&amp;H79&amp;"/wind?"&amp;G79&amp;","&amp;H79&amp;",13' target='_blank'&gt;&lt;img src='/wp-content/uploads/icono-windy-small.png' alt='Windy' title='Viento Windy'&gt;&lt;/a&gt;"</f>
        <v>&lt;a href='https://www.windy.com/42.592988/0.826550/wind?42.592988,0.826550,13' target='_blank'&gt;&lt;img src='/wp-content/uploads/icono-windy-small.png' alt='Windy' title='Viento Windy'&gt;&lt;/a&gt;</v>
      </c>
      <c r="Q79" s="47" t="str">
        <f>HYPERLINK("https://www.windy.com/"&amp;G79&amp;"/"&amp;H79&amp;"/wind?"&amp;G79&amp;","&amp;H79&amp;",13")</f>
        <v>https://www.windy.com/42.592988/0.826550/wind?42.592988,0.826550,13</v>
      </c>
      <c r="R79" s="31" t="str">
        <f>"&lt;a href='https://www.meteoblue.com/es/tiempo/pronostico/multimodel/"&amp;G79 &amp; "N" &amp; H79 &amp; "E" &amp; "' target='_blank'&gt;" &amp;"&lt;img src='/wp-content/uploads/icono-meteoblue-small.png' alt='Meteoblue' title='Multimodel Meteoblue'&gt;" &amp; "&lt;/a&gt;"</f>
        <v>&lt;a href='https://www.meteoblue.com/es/tiempo/pronostico/multimodel/42.592988N0.826550E' target='_blank'&gt;&lt;img src='/wp-content/uploads/icono-meteoblue-small.png' alt='Meteoblue' title='Multimodel Meteoblue'&gt;&lt;/a&gt;</v>
      </c>
      <c r="S79" s="47" t="str">
        <f>HYPERLINK("https://www.meteoblue.com/es/tiempo/pronostico/multimodel/"&amp;G79 &amp; "N" &amp; H79 &amp; "E")</f>
        <v>https://www.meteoblue.com/es/tiempo/pronostico/multimodel/42.592988N0.826550E</v>
      </c>
      <c r="T79" s="31" t="str">
        <f>"&lt;a href='https://brouter.de/brouter-web/#map=13/"&amp;G79&amp;"/"&amp;H79&amp;"/OpenTopoMap&amp;pois="&amp;H79&amp;","&amp;G79&amp; "' target='_blank'&gt;" &amp;"&lt;img src='/wp-content/uploads/icono-mapa-topografico-small.png' alt='Mapa topográfico brouter.de' title='Mapa topográfico brouter.de'&gt;" &amp; "&lt;/a&gt;"</f>
        <v>&lt;a href='https://brouter.de/brouter-web/#map=13/42.592988/0.826550/OpenTopoMap&amp;pois=0.826550,42.592988' target='_blank'&gt;&lt;img src='/wp-content/uploads/icono-mapa-topografico-small.png' alt='Mapa topográfico brouter.de' title='Mapa topográfico brouter.de'&gt;&lt;/a&gt;</v>
      </c>
      <c r="U79" s="47" t="str">
        <f>HYPERLINK("https://brouter.de/brouter-web/#map=13/"&amp;G79&amp;"/"&amp;H79&amp;"/OpenTopoMap&amp;pois="&amp;H79&amp;","&amp;G79)</f>
        <v>https://brouter.de/brouter-web/#map=13/42.592988/0.826550/OpenTopoMap&amp;pois=0.826550,42.592988</v>
      </c>
      <c r="V79" s="31" t="str">
        <f>"&lt;a href='https://gpx.studio/app#13/"&amp;G79&amp;"/"&amp;H79&amp;"' target='_blank'&gt;" &amp;"&lt;img src='/wp-content/uploads/icono-mapa-topografico-gpx-studio-small.png' alt='Mapa topográfico gpx.studio' title='Mapa topográfico gpx.studio'&gt;" &amp; "&lt;/a&gt;"</f>
        <v>&lt;a href='https://gpx.studio/app#13/42.592988/0.826550' target='_blank'&gt;&lt;img src='/wp-content/uploads/icono-mapa-topografico-gpx-studio-small.png' alt='Mapa topográfico gpx.studio' title='Mapa topográfico gpx.studio'&gt;&lt;/a&gt;</v>
      </c>
      <c r="W79" s="47" t="str">
        <f>HYPERLINK("https://gpx.studio/app#13/"&amp;G79&amp;"/"&amp;H79)</f>
        <v>https://gpx.studio/app#13/42.592988/0.826550</v>
      </c>
      <c r="X79" s="47" t="str">
        <f>HYPERLINK("https://nakarte.me/#m=13/"&amp;G79&amp;"/"&amp;H79&amp;"&amp;l=Czt/Sa")</f>
        <v>https://nakarte.me/#m=13/42.592988/0.826550&amp;l=Czt/Sa</v>
      </c>
      <c r="Y79" s="31" t="str">
        <f>"&lt;a href='https://www.google.com/maps/dir/42.8664,-2.6852/" &amp; G79&amp; "," &amp; H79 &amp; "' target='_blank'&gt;" &amp;"&lt;img src='/wp-content/uploads/icono-navegacion-google-maps-small.png' alt='Navegación Google Maps' title='Navegación Google Maps'&gt;" &amp; "&lt;/a&gt;"</f>
        <v>&lt;a href='https://www.google.com/maps/dir/42.8664,-2.6852/42.592988,0.826550' target='_blank'&gt;&lt;img src='/wp-content/uploads/icono-navegacion-google-maps-small.png' alt='Navegación Google Maps' title='Navegación Google Maps'&gt;&lt;/a&gt;</v>
      </c>
      <c r="Z79" s="46" t="str">
        <f>"&lt;a style='display: block; text-align: center; padding: 0px 0; font-size: 1.4em;' href='https://tresmiles.es/mapa.html?lat="&amp;G79&amp;"&amp;lon="&amp;H79&amp;"&amp;zoom=17'&gt;&lt;img src='/wp-content/uploads/icono-mapa-topografico-small.png' alt='Mapa' title='Mapa'&gt;&lt;/a&gt;"</f>
        <v>&lt;a style='display: block; text-align: center; padding: 0px 0; font-size: 1.4em;' href='https://tresmiles.es/mapa.html?lat=42.592988&amp;lon=0.826550&amp;zoom=17'&gt;&lt;img src='/wp-content/uploads/icono-mapa-topografico-small.png' alt='Mapa' title='Mapa'&gt;&lt;/a&gt;</v>
      </c>
      <c r="AA79" s="46" t="str">
        <f>IF(J79="",
"",
"&lt;div style='display: block; text-align: center; padding: 0px 0; font-size: 1.4em;'&gt;"&amp;
"&lt;a href='#!' class='open-popup' data-info='"&amp;"ℹ "&amp;J79&amp;"'&gt;"&amp;
"&lt;img src='/wp-content/uploads/icono-informacion-small.png' alt='Más información' title='Más información'&gt;"
&amp;"&lt;/a&gt;&lt;/div&gt;"
)</f>
        <v/>
      </c>
    </row>
    <row r="80" spans="1:27" ht="14.5" customHeight="1" x14ac:dyDescent="0.35">
      <c r="A80" s="32" t="s">
        <v>1025</v>
      </c>
      <c r="B80" s="32" t="s">
        <v>7</v>
      </c>
      <c r="C80" s="32" t="s">
        <v>1899</v>
      </c>
      <c r="D80" s="33" t="s">
        <v>34</v>
      </c>
      <c r="E80" s="32" t="s">
        <v>34</v>
      </c>
      <c r="F80" s="36">
        <v>3008</v>
      </c>
      <c r="G80" s="37" t="s">
        <v>1108</v>
      </c>
      <c r="H80" s="37" t="s">
        <v>1109</v>
      </c>
      <c r="I80" s="37" t="s">
        <v>47</v>
      </c>
      <c r="J80" s="45"/>
      <c r="K80" s="45" t="s">
        <v>1022</v>
      </c>
      <c r="L80" s="45"/>
      <c r="M80" s="55">
        <v>1</v>
      </c>
      <c r="N80" s="46" t="str">
        <f>"&lt;wpt lat="""&amp;G80&amp;""" lon="""&amp;H80&amp;"""&gt;&lt;ele&gt;"&amp;F80&amp;"&lt;/ele&gt;&lt;name&gt;"&amp;D80&amp;"&lt;/name&gt;&lt;desc&gt;Nombre oficial: "&amp;E80&amp;"&amp;#10;Altitud: "&amp;F80&amp;" m &amp;#10;Dificultad: "&amp;I80&amp;"&amp;#10;Más información: "&amp;J80&amp;"&lt;/desc&gt;&lt;/wpt&gt;"</f>
        <v>&lt;wpt lat="42.605260" lon="0.826303"&gt;&lt;ele&gt;3008&lt;/ele&gt;&lt;name&gt;Besiberri Nord&lt;/name&gt;&lt;desc&gt;Nombre oficial: Besiberri Nord&amp;#10;Altitud: 3008 m &amp;#10;Dificultad: PD+&amp;#10;Más información: &lt;/desc&gt;&lt;/wpt&gt;</v>
      </c>
      <c r="O80" s="48" t="str">
        <f>HYPERLINK("https://www.openstreetmap.org/edit#map=18/"&amp;G80 &amp; "/"&amp; H80 )</f>
        <v>https://www.openstreetmap.org/edit#map=18/42.605260/0.826303</v>
      </c>
      <c r="P80" s="31" t="str">
        <f>"&lt;a href='https://www.windy.com/"&amp;G80&amp;"/"&amp;H80&amp;"/wind?"&amp;G80&amp;","&amp;H80&amp;",13' target='_blank'&gt;&lt;img src='/wp-content/uploads/icono-windy-small.png' alt='Windy' title='Viento Windy'&gt;&lt;/a&gt;"</f>
        <v>&lt;a href='https://www.windy.com/42.605260/0.826303/wind?42.605260,0.826303,13' target='_blank'&gt;&lt;img src='/wp-content/uploads/icono-windy-small.png' alt='Windy' title='Viento Windy'&gt;&lt;/a&gt;</v>
      </c>
      <c r="Q80" s="47" t="str">
        <f>HYPERLINK("https://www.windy.com/"&amp;G80&amp;"/"&amp;H80&amp;"/wind?"&amp;G80&amp;","&amp;H80&amp;",13")</f>
        <v>https://www.windy.com/42.605260/0.826303/wind?42.605260,0.826303,13</v>
      </c>
      <c r="R80" s="31" t="str">
        <f>"&lt;a href='https://www.meteoblue.com/es/tiempo/pronostico/multimodel/"&amp;G80 &amp; "N" &amp; H80 &amp; "E" &amp; "' target='_blank'&gt;" &amp;"&lt;img src='/wp-content/uploads/icono-meteoblue-small.png' alt='Meteoblue' title='Multimodel Meteoblue'&gt;" &amp; "&lt;/a&gt;"</f>
        <v>&lt;a href='https://www.meteoblue.com/es/tiempo/pronostico/multimodel/42.605260N0.826303E' target='_blank'&gt;&lt;img src='/wp-content/uploads/icono-meteoblue-small.png' alt='Meteoblue' title='Multimodel Meteoblue'&gt;&lt;/a&gt;</v>
      </c>
      <c r="S80" s="47" t="str">
        <f>HYPERLINK("https://www.meteoblue.com/es/tiempo/pronostico/multimodel/"&amp;G80 &amp; "N" &amp; H80 &amp; "E")</f>
        <v>https://www.meteoblue.com/es/tiempo/pronostico/multimodel/42.605260N0.826303E</v>
      </c>
      <c r="T80" s="31" t="str">
        <f>"&lt;a href='https://brouter.de/brouter-web/#map=13/"&amp;G80&amp;"/"&amp;H80&amp;"/OpenTopoMap&amp;pois="&amp;H80&amp;","&amp;G80&amp; "' target='_blank'&gt;" &amp;"&lt;img src='/wp-content/uploads/icono-mapa-topografico-small.png' alt='Mapa topográfico brouter.de' title='Mapa topográfico brouter.de'&gt;" &amp; "&lt;/a&gt;"</f>
        <v>&lt;a href='https://brouter.de/brouter-web/#map=13/42.605260/0.826303/OpenTopoMap&amp;pois=0.826303,42.605260' target='_blank'&gt;&lt;img src='/wp-content/uploads/icono-mapa-topografico-small.png' alt='Mapa topográfico brouter.de' title='Mapa topográfico brouter.de'&gt;&lt;/a&gt;</v>
      </c>
      <c r="U80" s="47" t="str">
        <f>HYPERLINK("https://brouter.de/brouter-web/#map=13/"&amp;G80&amp;"/"&amp;H80&amp;"/OpenTopoMap&amp;pois="&amp;H80&amp;","&amp;G80)</f>
        <v>https://brouter.de/brouter-web/#map=13/42.605260/0.826303/OpenTopoMap&amp;pois=0.826303,42.605260</v>
      </c>
      <c r="V80" s="31" t="str">
        <f>"&lt;a href='https://gpx.studio/app#13/"&amp;G80&amp;"/"&amp;H80&amp;"' target='_blank'&gt;" &amp;"&lt;img src='/wp-content/uploads/icono-mapa-topografico-gpx-studio-small.png' alt='Mapa topográfico gpx.studio' title='Mapa topográfico gpx.studio'&gt;" &amp; "&lt;/a&gt;"</f>
        <v>&lt;a href='https://gpx.studio/app#13/42.605260/0.826303' target='_blank'&gt;&lt;img src='/wp-content/uploads/icono-mapa-topografico-gpx-studio-small.png' alt='Mapa topográfico gpx.studio' title='Mapa topográfico gpx.studio'&gt;&lt;/a&gt;</v>
      </c>
      <c r="W80" s="47" t="str">
        <f>HYPERLINK("https://gpx.studio/app#13/"&amp;G80&amp;"/"&amp;H80)</f>
        <v>https://gpx.studio/app#13/42.605260/0.826303</v>
      </c>
      <c r="X80" s="47" t="str">
        <f>HYPERLINK("https://nakarte.me/#m=13/"&amp;G80&amp;"/"&amp;H80&amp;"&amp;l=Czt/Sa")</f>
        <v>https://nakarte.me/#m=13/42.605260/0.826303&amp;l=Czt/Sa</v>
      </c>
      <c r="Y80" s="31" t="str">
        <f>"&lt;a href='https://www.google.com/maps/dir/42.8664,-2.6852/" &amp; G80&amp; "," &amp; H80 &amp; "' target='_blank'&gt;" &amp;"&lt;img src='/wp-content/uploads/icono-navegacion-google-maps-small.png' alt='Navegación Google Maps' title='Navegación Google Maps'&gt;" &amp; "&lt;/a&gt;"</f>
        <v>&lt;a href='https://www.google.com/maps/dir/42.8664,-2.6852/42.605260,0.826303' target='_blank'&gt;&lt;img src='/wp-content/uploads/icono-navegacion-google-maps-small.png' alt='Navegación Google Maps' title='Navegación Google Maps'&gt;&lt;/a&gt;</v>
      </c>
      <c r="Z80" s="46" t="str">
        <f>"&lt;a style='display: block; text-align: center; padding: 0px 0; font-size: 1.4em;' href='https://tresmiles.es/mapa.html?lat="&amp;G80&amp;"&amp;lon="&amp;H80&amp;"&amp;zoom=17'&gt;&lt;img src='/wp-content/uploads/icono-mapa-topografico-small.png' alt='Mapa' title='Mapa'&gt;&lt;/a&gt;"</f>
        <v>&lt;a style='display: block; text-align: center; padding: 0px 0; font-size: 1.4em;' href='https://tresmiles.es/mapa.html?lat=42.605260&amp;lon=0.826303&amp;zoom=17'&gt;&lt;img src='/wp-content/uploads/icono-mapa-topografico-small.png' alt='Mapa' title='Mapa'&gt;&lt;/a&gt;</v>
      </c>
      <c r="AA80" s="46" t="str">
        <f>IF(J80="",
"",
"&lt;div style='display: block; text-align: center; padding: 0px 0; font-size: 1.4em;'&gt;"&amp;
"&lt;a href='#!' class='open-popup' data-info='"&amp;"ℹ "&amp;J80&amp;"'&gt;"&amp;
"&lt;img src='/wp-content/uploads/icono-informacion-small.png' alt='Más información' title='Más información'&gt;"
&amp;"&lt;/a&gt;&lt;/div&gt;"
)</f>
        <v/>
      </c>
    </row>
    <row r="81" spans="1:27" ht="14.5" customHeight="1" x14ac:dyDescent="0.35">
      <c r="A81" s="32" t="s">
        <v>1024</v>
      </c>
      <c r="B81" s="32" t="s">
        <v>6</v>
      </c>
      <c r="C81" s="32" t="s">
        <v>1900</v>
      </c>
      <c r="D81" s="33" t="s">
        <v>1066</v>
      </c>
      <c r="E81" s="33" t="s">
        <v>267</v>
      </c>
      <c r="F81" s="34">
        <v>3176</v>
      </c>
      <c r="G81" s="35" t="s">
        <v>719</v>
      </c>
      <c r="H81" s="35" t="s">
        <v>720</v>
      </c>
      <c r="I81" s="37" t="s">
        <v>52</v>
      </c>
      <c r="J81" s="45"/>
      <c r="K81" s="45" t="s">
        <v>1022</v>
      </c>
      <c r="L81" s="45" t="s">
        <v>1022</v>
      </c>
      <c r="M81" s="55">
        <v>1</v>
      </c>
      <c r="N81" s="46" t="str">
        <f>"&lt;wpt lat="""&amp;G81&amp;""" lon="""&amp;H81&amp;"""&gt;&lt;ele&gt;"&amp;F81&amp;"&lt;/ele&gt;&lt;name&gt;"&amp;D81&amp;"&lt;/name&gt;&lt;desc&gt;Nombre oficial: "&amp;E81&amp;"&amp;#10;Altitud: "&amp;F81&amp;" m &amp;#10;Dificultad: "&amp;I81&amp;"&amp;#10;Más información: "&amp;J81&amp;"&lt;/desc&gt;&lt;/wpt&gt;"</f>
        <v>&lt;wpt lat="42.698556" lon="0.394361"&gt;&lt;ele&gt;3176&lt;/ele&gt;&lt;name&gt;Gran Bachimala / Pico Schrader&lt;/name&gt;&lt;desc&gt;Nombre oficial: Punta de Bachimala&amp;#10;Altitud: 3176 m &amp;#10;Dificultad: F&amp;#10;Más información: &lt;/desc&gt;&lt;/wpt&gt;</v>
      </c>
      <c r="O81" s="48" t="str">
        <f>HYPERLINK("https://www.openstreetmap.org/edit#map=18/"&amp;G81 &amp; "/"&amp; H81 )</f>
        <v>https://www.openstreetmap.org/edit#map=18/42.698556/0.394361</v>
      </c>
      <c r="P81" s="31" t="str">
        <f>"&lt;a href='https://www.windy.com/"&amp;G81&amp;"/"&amp;H81&amp;"/wind?"&amp;G81&amp;","&amp;H81&amp;",13' target='_blank'&gt;&lt;img src='/wp-content/uploads/icono-windy-small.png' alt='Windy' title='Viento Windy'&gt;&lt;/a&gt;"</f>
        <v>&lt;a href='https://www.windy.com/42.698556/0.394361/wind?42.698556,0.394361,13' target='_blank'&gt;&lt;img src='/wp-content/uploads/icono-windy-small.png' alt='Windy' title='Viento Windy'&gt;&lt;/a&gt;</v>
      </c>
      <c r="Q81" s="47" t="str">
        <f>HYPERLINK("https://www.windy.com/"&amp;G81&amp;"/"&amp;H81&amp;"/wind?"&amp;G81&amp;","&amp;H81&amp;",13")</f>
        <v>https://www.windy.com/42.698556/0.394361/wind?42.698556,0.394361,13</v>
      </c>
      <c r="R81" s="31" t="str">
        <f>"&lt;a href='https://www.meteoblue.com/es/tiempo/pronostico/multimodel/"&amp;G81 &amp; "N" &amp; H81 &amp; "E" &amp; "' target='_blank'&gt;" &amp;"&lt;img src='/wp-content/uploads/icono-meteoblue-small.png' alt='Meteoblue' title='Multimodel Meteoblue'&gt;" &amp; "&lt;/a&gt;"</f>
        <v>&lt;a href='https://www.meteoblue.com/es/tiempo/pronostico/multimodel/42.698556N0.394361E' target='_blank'&gt;&lt;img src='/wp-content/uploads/icono-meteoblue-small.png' alt='Meteoblue' title='Multimodel Meteoblue'&gt;&lt;/a&gt;</v>
      </c>
      <c r="S81" s="47" t="str">
        <f>HYPERLINK("https://www.meteoblue.com/es/tiempo/pronostico/multimodel/"&amp;G81 &amp; "N" &amp; H81 &amp; "E")</f>
        <v>https://www.meteoblue.com/es/tiempo/pronostico/multimodel/42.698556N0.394361E</v>
      </c>
      <c r="T81" s="31" t="str">
        <f>"&lt;a href='https://brouter.de/brouter-web/#map=13/"&amp;G81&amp;"/"&amp;H81&amp;"/OpenTopoMap&amp;pois="&amp;H81&amp;","&amp;G81&amp; "' target='_blank'&gt;" &amp;"&lt;img src='/wp-content/uploads/icono-mapa-topografico-small.png' alt='Mapa topográfico brouter.de' title='Mapa topográfico brouter.de'&gt;" &amp; "&lt;/a&gt;"</f>
        <v>&lt;a href='https://brouter.de/brouter-web/#map=13/42.698556/0.394361/OpenTopoMap&amp;pois=0.394361,42.698556' target='_blank'&gt;&lt;img src='/wp-content/uploads/icono-mapa-topografico-small.png' alt='Mapa topográfico brouter.de' title='Mapa topográfico brouter.de'&gt;&lt;/a&gt;</v>
      </c>
      <c r="U81" s="47" t="str">
        <f>HYPERLINK("https://brouter.de/brouter-web/#map=13/"&amp;G81&amp;"/"&amp;H81&amp;"/OpenTopoMap&amp;pois="&amp;H81&amp;","&amp;G81)</f>
        <v>https://brouter.de/brouter-web/#map=13/42.698556/0.394361/OpenTopoMap&amp;pois=0.394361,42.698556</v>
      </c>
      <c r="V81" s="31" t="str">
        <f>"&lt;a href='https://gpx.studio/app#13/"&amp;G81&amp;"/"&amp;H81&amp;"' target='_blank'&gt;" &amp;"&lt;img src='/wp-content/uploads/icono-mapa-topografico-gpx-studio-small.png' alt='Mapa topográfico gpx.studio' title='Mapa topográfico gpx.studio'&gt;" &amp; "&lt;/a&gt;"</f>
        <v>&lt;a href='https://gpx.studio/app#13/42.698556/0.394361' target='_blank'&gt;&lt;img src='/wp-content/uploads/icono-mapa-topografico-gpx-studio-small.png' alt='Mapa topográfico gpx.studio' title='Mapa topográfico gpx.studio'&gt;&lt;/a&gt;</v>
      </c>
      <c r="W81" s="47" t="str">
        <f>HYPERLINK("https://gpx.studio/app#13/"&amp;G81&amp;"/"&amp;H81)</f>
        <v>https://gpx.studio/app#13/42.698556/0.394361</v>
      </c>
      <c r="X81" s="47" t="str">
        <f>HYPERLINK("https://nakarte.me/#m=13/"&amp;G81&amp;"/"&amp;H81&amp;"&amp;l=Czt/Sa")</f>
        <v>https://nakarte.me/#m=13/42.698556/0.394361&amp;l=Czt/Sa</v>
      </c>
      <c r="Y81" s="31" t="str">
        <f>"&lt;a href='https://www.google.com/maps/dir/42.8664,-2.6852/" &amp; G81&amp; "," &amp; H81 &amp; "' target='_blank'&gt;" &amp;"&lt;img src='/wp-content/uploads/icono-navegacion-google-maps-small.png' alt='Navegación Google Maps' title='Navegación Google Maps'&gt;" &amp; "&lt;/a&gt;"</f>
        <v>&lt;a href='https://www.google.com/maps/dir/42.8664,-2.6852/42.698556,0.394361' target='_blank'&gt;&lt;img src='/wp-content/uploads/icono-navegacion-google-maps-small.png' alt='Navegación Google Maps' title='Navegación Google Maps'&gt;&lt;/a&gt;</v>
      </c>
      <c r="Z81" s="46" t="str">
        <f>"&lt;a style='display: block; text-align: center; padding: 0px 0; font-size: 1.4em;' href='https://tresmiles.es/mapa.html?lat="&amp;G81&amp;"&amp;lon="&amp;H81&amp;"&amp;zoom=17'&gt;&lt;img src='/wp-content/uploads/icono-mapa-topografico-small.png' alt='Mapa' title='Mapa'&gt;&lt;/a&gt;"</f>
        <v>&lt;a style='display: block; text-align: center; padding: 0px 0; font-size: 1.4em;' href='https://tresmiles.es/mapa.html?lat=42.698556&amp;lon=0.394361&amp;zoom=17'&gt;&lt;img src='/wp-content/uploads/icono-mapa-topografico-small.png' alt='Mapa' title='Mapa'&gt;&lt;/a&gt;</v>
      </c>
      <c r="AA81" s="46" t="str">
        <f>IF(J81="",
"",
"&lt;div style='display: block; text-align: center; padding: 0px 0; font-size: 1.4em;'&gt;"&amp;
"&lt;a href='#!' class='open-popup' data-info='"&amp;"ℹ "&amp;J81&amp;"'&gt;"&amp;
"&lt;img src='/wp-content/uploads/icono-informacion-small.png' alt='Más información' title='Más información'&gt;"
&amp;"&lt;/a&gt;&lt;/div&gt;"
)</f>
        <v/>
      </c>
    </row>
    <row r="82" spans="1:27" ht="14.5" customHeight="1" x14ac:dyDescent="0.35">
      <c r="A82" s="32" t="s">
        <v>1025</v>
      </c>
      <c r="B82" s="32" t="s">
        <v>6</v>
      </c>
      <c r="C82" s="32" t="s">
        <v>1900</v>
      </c>
      <c r="D82" s="33" t="s">
        <v>1067</v>
      </c>
      <c r="E82" s="33" t="s">
        <v>269</v>
      </c>
      <c r="F82" s="34">
        <v>3134</v>
      </c>
      <c r="G82" s="38" t="s">
        <v>741</v>
      </c>
      <c r="H82" s="38" t="s">
        <v>742</v>
      </c>
      <c r="I82" s="37" t="s">
        <v>51</v>
      </c>
      <c r="J82" s="45" t="s">
        <v>1068</v>
      </c>
      <c r="K82" s="45" t="s">
        <v>1022</v>
      </c>
      <c r="L82" s="45" t="s">
        <v>1022</v>
      </c>
      <c r="M82" s="55">
        <v>1</v>
      </c>
      <c r="N82" s="46" t="str">
        <f>"&lt;wpt lat="""&amp;G82&amp;""" lon="""&amp;H82&amp;"""&gt;&lt;ele&gt;"&amp;F82&amp;"&lt;/ele&gt;&lt;name&gt;"&amp;D82&amp;"&lt;/name&gt;&lt;desc&gt;Nombre oficial: "&amp;E82&amp;"&amp;#10;Altitud: "&amp;F82&amp;" m &amp;#10;Dificultad: "&amp;I82&amp;"&amp;#10;Más información: "&amp;J82&amp;"&lt;/desc&gt;&lt;/wpt&gt;"</f>
        <v>&lt;wpt lat="42.694389" lon="0.396472"&gt;&lt;ele&gt;3134&lt;/ele&gt;&lt;name&gt;Punta del Sabre / Punta del Sable&lt;/name&gt;&lt;desc&gt;Nombre oficial: Punta de la Gatera&amp;#10;Altitud: 3134 m &amp;#10;Dificultad: PD-&amp;#10;Más información: El nombre francés es "Pointe du Sabre". "Sabre" es "sable" en español y de ahí probablemente la posible confusión o mezcla mantenida en muchos mapas oficiales y trasladada a la lista de Alejos como "Punta del Sabre". El IGEAR indica acertadamente como nombre anterior lógico "Punta del Sable"&lt;/desc&gt;&lt;/wpt&gt;</v>
      </c>
      <c r="O82" s="48" t="str">
        <f>HYPERLINK("https://www.openstreetmap.org/edit#map=18/"&amp;G82 &amp; "/"&amp; H82 )</f>
        <v>https://www.openstreetmap.org/edit#map=18/42.694389/0.396472</v>
      </c>
      <c r="P82" s="31" t="str">
        <f>"&lt;a href='https://www.windy.com/"&amp;G82&amp;"/"&amp;H82&amp;"/wind?"&amp;G82&amp;","&amp;H82&amp;",13' target='_blank'&gt;&lt;img src='/wp-content/uploads/icono-windy-small.png' alt='Windy' title='Viento Windy'&gt;&lt;/a&gt;"</f>
        <v>&lt;a href='https://www.windy.com/42.694389/0.396472/wind?42.694389,0.396472,13' target='_blank'&gt;&lt;img src='/wp-content/uploads/icono-windy-small.png' alt='Windy' title='Viento Windy'&gt;&lt;/a&gt;</v>
      </c>
      <c r="Q82" s="47" t="str">
        <f>HYPERLINK("https://www.windy.com/"&amp;G82&amp;"/"&amp;H82&amp;"/wind?"&amp;G82&amp;","&amp;H82&amp;",13")</f>
        <v>https://www.windy.com/42.694389/0.396472/wind?42.694389,0.396472,13</v>
      </c>
      <c r="R82" s="31" t="str">
        <f>"&lt;a href='https://www.meteoblue.com/es/tiempo/pronostico/multimodel/"&amp;G82 &amp; "N" &amp; H82 &amp; "E" &amp; "' target='_blank'&gt;" &amp;"&lt;img src='/wp-content/uploads/icono-meteoblue-small.png' alt='Meteoblue' title='Multimodel Meteoblue'&gt;" &amp; "&lt;/a&gt;"</f>
        <v>&lt;a href='https://www.meteoblue.com/es/tiempo/pronostico/multimodel/42.694389N0.396472E' target='_blank'&gt;&lt;img src='/wp-content/uploads/icono-meteoblue-small.png' alt='Meteoblue' title='Multimodel Meteoblue'&gt;&lt;/a&gt;</v>
      </c>
      <c r="S82" s="47" t="str">
        <f>HYPERLINK("https://www.meteoblue.com/es/tiempo/pronostico/multimodel/"&amp;G82 &amp; "N" &amp; H82 &amp; "E")</f>
        <v>https://www.meteoblue.com/es/tiempo/pronostico/multimodel/42.694389N0.396472E</v>
      </c>
      <c r="T82" s="31" t="str">
        <f>"&lt;a href='https://brouter.de/brouter-web/#map=13/"&amp;G82&amp;"/"&amp;H82&amp;"/OpenTopoMap&amp;pois="&amp;H82&amp;","&amp;G82&amp; "' target='_blank'&gt;" &amp;"&lt;img src='/wp-content/uploads/icono-mapa-topografico-small.png' alt='Mapa topográfico brouter.de' title='Mapa topográfico brouter.de'&gt;" &amp; "&lt;/a&gt;"</f>
        <v>&lt;a href='https://brouter.de/brouter-web/#map=13/42.694389/0.396472/OpenTopoMap&amp;pois=0.396472,42.694389' target='_blank'&gt;&lt;img src='/wp-content/uploads/icono-mapa-topografico-small.png' alt='Mapa topográfico brouter.de' title='Mapa topográfico brouter.de'&gt;&lt;/a&gt;</v>
      </c>
      <c r="U82" s="47" t="str">
        <f>HYPERLINK("https://brouter.de/brouter-web/#map=13/"&amp;G82&amp;"/"&amp;H82&amp;"/OpenTopoMap&amp;pois="&amp;H82&amp;","&amp;G82)</f>
        <v>https://brouter.de/brouter-web/#map=13/42.694389/0.396472/OpenTopoMap&amp;pois=0.396472,42.694389</v>
      </c>
      <c r="V82" s="31" t="str">
        <f>"&lt;a href='https://gpx.studio/app#13/"&amp;G82&amp;"/"&amp;H82&amp;"' target='_blank'&gt;" &amp;"&lt;img src='/wp-content/uploads/icono-mapa-topografico-gpx-studio-small.png' alt='Mapa topográfico gpx.studio' title='Mapa topográfico gpx.studio'&gt;" &amp; "&lt;/a&gt;"</f>
        <v>&lt;a href='https://gpx.studio/app#13/42.694389/0.396472' target='_blank'&gt;&lt;img src='/wp-content/uploads/icono-mapa-topografico-gpx-studio-small.png' alt='Mapa topográfico gpx.studio' title='Mapa topográfico gpx.studio'&gt;&lt;/a&gt;</v>
      </c>
      <c r="W82" s="47" t="str">
        <f>HYPERLINK("https://gpx.studio/app#13/"&amp;G82&amp;"/"&amp;H82)</f>
        <v>https://gpx.studio/app#13/42.694389/0.396472</v>
      </c>
      <c r="X82" s="47" t="str">
        <f>HYPERLINK("https://nakarte.me/#m=13/"&amp;G82&amp;"/"&amp;H82&amp;"&amp;l=Czt/Sa")</f>
        <v>https://nakarte.me/#m=13/42.694389/0.396472&amp;l=Czt/Sa</v>
      </c>
      <c r="Y82" s="31" t="str">
        <f>"&lt;a href='https://www.google.com/maps/dir/42.8664,-2.6852/" &amp; G82&amp; "," &amp; H82 &amp; "' target='_blank'&gt;" &amp;"&lt;img src='/wp-content/uploads/icono-navegacion-google-maps-small.png' alt='Navegación Google Maps' title='Navegación Google Maps'&gt;" &amp; "&lt;/a&gt;"</f>
        <v>&lt;a href='https://www.google.com/maps/dir/42.8664,-2.6852/42.694389,0.396472' target='_blank'&gt;&lt;img src='/wp-content/uploads/icono-navegacion-google-maps-small.png' alt='Navegación Google Maps' title='Navegación Google Maps'&gt;&lt;/a&gt;</v>
      </c>
      <c r="Z82" s="46" t="str">
        <f>"&lt;a style='display: block; text-align: center; padding: 0px 0; font-size: 1.4em;' href='https://tresmiles.es/mapa.html?lat="&amp;G82&amp;"&amp;lon="&amp;H82&amp;"&amp;zoom=17'&gt;&lt;img src='/wp-content/uploads/icono-mapa-topografico-small.png' alt='Mapa' title='Mapa'&gt;&lt;/a&gt;"</f>
        <v>&lt;a style='display: block; text-align: center; padding: 0px 0; font-size: 1.4em;' href='https://tresmiles.es/mapa.html?lat=42.694389&amp;lon=0.396472&amp;zoom=17'&gt;&lt;img src='/wp-content/uploads/icono-mapa-topografico-small.png' alt='Mapa' title='Mapa'&gt;&lt;/a&gt;</v>
      </c>
      <c r="AA82" s="46" t="str">
        <f>IF(J82="",
"",
"&lt;div style='display: block; text-align: center; padding: 0px 0; font-size: 1.4em;'&gt;"&amp;
"&lt;a href='#!' class='open-popup' data-info='"&amp;"ℹ "&amp;J82&amp;"'&gt;"&amp;
"&lt;img src='/wp-content/uploads/icono-informacion-small.png' alt='Más información' title='Más información'&gt;"
&amp;"&lt;/a&gt;&lt;/div&gt;"
)</f>
        <v>&lt;div style='display: block; text-align: center; padding: 0px 0; font-size: 1.4em;'&gt;&lt;a href='#!' class='open-popup' data-info='ℹ El nombre francés es "Pointe du Sabre". "Sabre" es "sable" en español y de ahí probablemente la posible confusión o mezcla mantenida en muchos mapas oficiales y trasladada a la lista de Alejos como "Punta del Sabre". El IGEAR indica acertadamente como nombre anterior lógico "Punta del Sable"'&gt;&lt;img src='/wp-content/uploads/icono-informacion-small.png' alt='Más información' title='Más información'&gt;&lt;/a&gt;&lt;/div&gt;</v>
      </c>
    </row>
    <row r="83" spans="1:27" ht="14.5" customHeight="1" x14ac:dyDescent="0.35">
      <c r="A83" s="32" t="s">
        <v>1024</v>
      </c>
      <c r="B83" s="32" t="s">
        <v>6</v>
      </c>
      <c r="C83" s="32" t="s">
        <v>1900</v>
      </c>
      <c r="D83" s="33" t="s">
        <v>1517</v>
      </c>
      <c r="E83" s="33" t="s">
        <v>265</v>
      </c>
      <c r="F83" s="34">
        <v>3107</v>
      </c>
      <c r="G83" s="38" t="s">
        <v>777</v>
      </c>
      <c r="H83" s="38" t="s">
        <v>778</v>
      </c>
      <c r="I83" s="37" t="s">
        <v>49</v>
      </c>
      <c r="J83" s="45" t="s">
        <v>1465</v>
      </c>
      <c r="K83" s="45" t="s">
        <v>1022</v>
      </c>
      <c r="L83" s="45" t="s">
        <v>1022</v>
      </c>
      <c r="M83" s="55">
        <v>1</v>
      </c>
      <c r="N83" s="46" t="str">
        <f>"&lt;wpt lat="""&amp;G83&amp;""" lon="""&amp;H83&amp;"""&gt;&lt;ele&gt;"&amp;F83&amp;"&lt;/ele&gt;&lt;name&gt;"&amp;D83&amp;"&lt;/name&gt;&lt;desc&gt;Nombre oficial: "&amp;E83&amp;"&amp;#10;Altitud: "&amp;F83&amp;" m &amp;#10;Dificultad: "&amp;I83&amp;"&amp;#10;Más información: "&amp;J83&amp;"&lt;/desc&gt;&lt;/wpt&gt;"</f>
        <v>&lt;wpt lat="42.699861" lon="0.395250"&gt;&lt;ele&gt;3107&lt;/ele&gt;&lt;name&gt;Punta Ledormeur&lt;/name&gt;&lt;desc&gt;Nombre oficial: Punta de la Cruz&amp;#10;Altitud: 3107 m &amp;#10;Dificultad: PD&amp;#10;Más información: La Guía Alejos tiene un error de intercambio de datos, ya que en el listado de dificultades pone PD a este pico y F+ en la descripción (2 veces)&lt;/desc&gt;&lt;/wpt&gt;</v>
      </c>
      <c r="O83" s="48" t="str">
        <f>HYPERLINK("https://www.openstreetmap.org/edit#map=18/"&amp;G83 &amp; "/"&amp; H83 )</f>
        <v>https://www.openstreetmap.org/edit#map=18/42.699861/0.395250</v>
      </c>
      <c r="P83" s="31" t="str">
        <f>"&lt;a href='https://www.windy.com/"&amp;G83&amp;"/"&amp;H83&amp;"/wind?"&amp;G83&amp;","&amp;H83&amp;",13' target='_blank'&gt;&lt;img src='/wp-content/uploads/icono-windy-small.png' alt='Windy' title='Viento Windy'&gt;&lt;/a&gt;"</f>
        <v>&lt;a href='https://www.windy.com/42.699861/0.395250/wind?42.699861,0.395250,13' target='_blank'&gt;&lt;img src='/wp-content/uploads/icono-windy-small.png' alt='Windy' title='Viento Windy'&gt;&lt;/a&gt;</v>
      </c>
      <c r="Q83" s="47" t="str">
        <f>HYPERLINK("https://www.windy.com/"&amp;G83&amp;"/"&amp;H83&amp;"/wind?"&amp;G83&amp;","&amp;H83&amp;",13")</f>
        <v>https://www.windy.com/42.699861/0.395250/wind?42.699861,0.395250,13</v>
      </c>
      <c r="R83" s="31" t="str">
        <f>"&lt;a href='https://www.meteoblue.com/es/tiempo/pronostico/multimodel/"&amp;G83 &amp; "N" &amp; H83 &amp; "E" &amp; "' target='_blank'&gt;" &amp;"&lt;img src='/wp-content/uploads/icono-meteoblue-small.png' alt='Meteoblue' title='Multimodel Meteoblue'&gt;" &amp; "&lt;/a&gt;"</f>
        <v>&lt;a href='https://www.meteoblue.com/es/tiempo/pronostico/multimodel/42.699861N0.395250E' target='_blank'&gt;&lt;img src='/wp-content/uploads/icono-meteoblue-small.png' alt='Meteoblue' title='Multimodel Meteoblue'&gt;&lt;/a&gt;</v>
      </c>
      <c r="S83" s="47" t="str">
        <f>HYPERLINK("https://www.meteoblue.com/es/tiempo/pronostico/multimodel/"&amp;G83 &amp; "N" &amp; H83 &amp; "E")</f>
        <v>https://www.meteoblue.com/es/tiempo/pronostico/multimodel/42.699861N0.395250E</v>
      </c>
      <c r="T83" s="31" t="str">
        <f>"&lt;a href='https://brouter.de/brouter-web/#map=13/"&amp;G83&amp;"/"&amp;H83&amp;"/OpenTopoMap&amp;pois="&amp;H83&amp;","&amp;G83&amp; "' target='_blank'&gt;" &amp;"&lt;img src='/wp-content/uploads/icono-mapa-topografico-small.png' alt='Mapa topográfico brouter.de' title='Mapa topográfico brouter.de'&gt;" &amp; "&lt;/a&gt;"</f>
        <v>&lt;a href='https://brouter.de/brouter-web/#map=13/42.699861/0.395250/OpenTopoMap&amp;pois=0.395250,42.699861' target='_blank'&gt;&lt;img src='/wp-content/uploads/icono-mapa-topografico-small.png' alt='Mapa topográfico brouter.de' title='Mapa topográfico brouter.de'&gt;&lt;/a&gt;</v>
      </c>
      <c r="U83" s="47" t="str">
        <f>HYPERLINK("https://brouter.de/brouter-web/#map=13/"&amp;G83&amp;"/"&amp;H83&amp;"/OpenTopoMap&amp;pois="&amp;H83&amp;","&amp;G83)</f>
        <v>https://brouter.de/brouter-web/#map=13/42.699861/0.395250/OpenTopoMap&amp;pois=0.395250,42.699861</v>
      </c>
      <c r="V83" s="31" t="str">
        <f>"&lt;a href='https://gpx.studio/app#13/"&amp;G83&amp;"/"&amp;H83&amp;"' target='_blank'&gt;" &amp;"&lt;img src='/wp-content/uploads/icono-mapa-topografico-gpx-studio-small.png' alt='Mapa topográfico gpx.studio' title='Mapa topográfico gpx.studio'&gt;" &amp; "&lt;/a&gt;"</f>
        <v>&lt;a href='https://gpx.studio/app#13/42.699861/0.395250' target='_blank'&gt;&lt;img src='/wp-content/uploads/icono-mapa-topografico-gpx-studio-small.png' alt='Mapa topográfico gpx.studio' title='Mapa topográfico gpx.studio'&gt;&lt;/a&gt;</v>
      </c>
      <c r="W83" s="47" t="str">
        <f>HYPERLINK("https://gpx.studio/app#13/"&amp;G83&amp;"/"&amp;H83)</f>
        <v>https://gpx.studio/app#13/42.699861/0.395250</v>
      </c>
      <c r="X83" s="47" t="str">
        <f>HYPERLINK("https://nakarte.me/#m=13/"&amp;G83&amp;"/"&amp;H83&amp;"&amp;l=Czt/Sa")</f>
        <v>https://nakarte.me/#m=13/42.699861/0.395250&amp;l=Czt/Sa</v>
      </c>
      <c r="Y83" s="31" t="str">
        <f>"&lt;a href='https://www.google.com/maps/dir/42.8664,-2.6852/" &amp; G83&amp; "," &amp; H83 &amp; "' target='_blank'&gt;" &amp;"&lt;img src='/wp-content/uploads/icono-navegacion-google-maps-small.png' alt='Navegación Google Maps' title='Navegación Google Maps'&gt;" &amp; "&lt;/a&gt;"</f>
        <v>&lt;a href='https://www.google.com/maps/dir/42.8664,-2.6852/42.699861,0.395250' target='_blank'&gt;&lt;img src='/wp-content/uploads/icono-navegacion-google-maps-small.png' alt='Navegación Google Maps' title='Navegación Google Maps'&gt;&lt;/a&gt;</v>
      </c>
      <c r="Z83" s="46" t="str">
        <f>"&lt;a style='display: block; text-align: center; padding: 0px 0; font-size: 1.4em;' href='https://tresmiles.es/mapa.html?lat="&amp;G83&amp;"&amp;lon="&amp;H83&amp;"&amp;zoom=17'&gt;&lt;img src='/wp-content/uploads/icono-mapa-topografico-small.png' alt='Mapa' title='Mapa'&gt;&lt;/a&gt;"</f>
        <v>&lt;a style='display: block; text-align: center; padding: 0px 0; font-size: 1.4em;' href='https://tresmiles.es/mapa.html?lat=42.699861&amp;lon=0.395250&amp;zoom=17'&gt;&lt;img src='/wp-content/uploads/icono-mapa-topografico-small.png' alt='Mapa' title='Mapa'&gt;&lt;/a&gt;</v>
      </c>
      <c r="AA83" s="46" t="str">
        <f>IF(J83="",
"",
"&lt;div style='display: block; text-align: center; padding: 0px 0; font-size: 1.4em;'&gt;"&amp;
"&lt;a href='#!' class='open-popup' data-info='"&amp;"ℹ "&amp;J83&amp;"'&gt;"&amp;
"&lt;img src='/wp-content/uploads/icono-informacion-small.png' alt='Más información' title='Más información'&gt;"
&amp;"&lt;/a&gt;&lt;/div&gt;"
)</f>
        <v>&lt;div style='display: block; text-align: center; padding: 0px 0; font-size: 1.4em;'&gt;&lt;a href='#!' class='open-popup' data-info='ℹ La Guía Alejos tiene un error de intercambio de datos, ya que en el listado de dificultades pone PD a este pico y F+ en la descripción (2 veces)'&gt;&lt;img src='/wp-content/uploads/icono-informacion-small.png' alt='Más información' title='Más información'&gt;&lt;/a&gt;&lt;/div&gt;</v>
      </c>
    </row>
    <row r="84" spans="1:27" ht="14.5" customHeight="1" x14ac:dyDescent="0.35">
      <c r="A84" s="32" t="s">
        <v>1024</v>
      </c>
      <c r="B84" s="32" t="s">
        <v>6</v>
      </c>
      <c r="C84" s="32" t="s">
        <v>1900</v>
      </c>
      <c r="D84" s="33" t="s">
        <v>262</v>
      </c>
      <c r="E84" s="33" t="s">
        <v>264</v>
      </c>
      <c r="F84" s="34">
        <v>3096</v>
      </c>
      <c r="G84" s="38" t="s">
        <v>795</v>
      </c>
      <c r="H84" s="38" t="s">
        <v>796</v>
      </c>
      <c r="I84" s="37" t="s">
        <v>50</v>
      </c>
      <c r="J84" s="45"/>
      <c r="K84" s="45" t="s">
        <v>1022</v>
      </c>
      <c r="L84" s="45" t="s">
        <v>1022</v>
      </c>
      <c r="M84" s="55">
        <v>1</v>
      </c>
      <c r="N84" s="46" t="str">
        <f>"&lt;wpt lat="""&amp;G84&amp;""" lon="""&amp;H84&amp;"""&gt;&lt;ele&gt;"&amp;F84&amp;"&lt;/ele&gt;&lt;name&gt;"&amp;D84&amp;"&lt;/name&gt;&lt;desc&gt;Nombre oficial: "&amp;E84&amp;"&amp;#10;Altitud: "&amp;F84&amp;" m &amp;#10;Dificultad: "&amp;I84&amp;"&amp;#10;Más información: "&amp;J84&amp;"&lt;/desc&gt;&lt;/wpt&gt;"</f>
        <v>&lt;wpt lat="42.703000" lon="0.395139"&gt;&lt;ele&gt;3096&lt;/ele&gt;&lt;name&gt;Punta del Ibón&lt;/name&gt;&lt;desc&gt;Nombre oficial: Punta de l'Ibón Gran N&amp;#10;Altitud: 3096 m &amp;#10;Dificultad: F+&amp;#10;Más información: &lt;/desc&gt;&lt;/wpt&gt;</v>
      </c>
      <c r="O84" s="48" t="str">
        <f>HYPERLINK("https://www.openstreetmap.org/edit#map=18/"&amp;G84 &amp; "/"&amp; H84 )</f>
        <v>https://www.openstreetmap.org/edit#map=18/42.703000/0.395139</v>
      </c>
      <c r="P84" s="31" t="str">
        <f>"&lt;a href='https://www.windy.com/"&amp;G84&amp;"/"&amp;H84&amp;"/wind?"&amp;G84&amp;","&amp;H84&amp;",13' target='_blank'&gt;&lt;img src='/wp-content/uploads/icono-windy-small.png' alt='Windy' title='Viento Windy'&gt;&lt;/a&gt;"</f>
        <v>&lt;a href='https://www.windy.com/42.703000/0.395139/wind?42.703000,0.395139,13' target='_blank'&gt;&lt;img src='/wp-content/uploads/icono-windy-small.png' alt='Windy' title='Viento Windy'&gt;&lt;/a&gt;</v>
      </c>
      <c r="Q84" s="47" t="str">
        <f>HYPERLINK("https://www.windy.com/"&amp;G84&amp;"/"&amp;H84&amp;"/wind?"&amp;G84&amp;","&amp;H84&amp;",13")</f>
        <v>https://www.windy.com/42.703000/0.395139/wind?42.703000,0.395139,13</v>
      </c>
      <c r="R84" s="31" t="str">
        <f>"&lt;a href='https://www.meteoblue.com/es/tiempo/pronostico/multimodel/"&amp;G84 &amp; "N" &amp; H84 &amp; "E" &amp; "' target='_blank'&gt;" &amp;"&lt;img src='/wp-content/uploads/icono-meteoblue-small.png' alt='Meteoblue' title='Multimodel Meteoblue'&gt;" &amp; "&lt;/a&gt;"</f>
        <v>&lt;a href='https://www.meteoblue.com/es/tiempo/pronostico/multimodel/42.703000N0.395139E' target='_blank'&gt;&lt;img src='/wp-content/uploads/icono-meteoblue-small.png' alt='Meteoblue' title='Multimodel Meteoblue'&gt;&lt;/a&gt;</v>
      </c>
      <c r="S84" s="47" t="str">
        <f>HYPERLINK("https://www.meteoblue.com/es/tiempo/pronostico/multimodel/"&amp;G84 &amp; "N" &amp; H84 &amp; "E")</f>
        <v>https://www.meteoblue.com/es/tiempo/pronostico/multimodel/42.703000N0.395139E</v>
      </c>
      <c r="T84" s="31" t="str">
        <f>"&lt;a href='https://brouter.de/brouter-web/#map=13/"&amp;G84&amp;"/"&amp;H84&amp;"/OpenTopoMap&amp;pois="&amp;H84&amp;","&amp;G84&amp; "' target='_blank'&gt;" &amp;"&lt;img src='/wp-content/uploads/icono-mapa-topografico-small.png' alt='Mapa topográfico brouter.de' title='Mapa topográfico brouter.de'&gt;" &amp; "&lt;/a&gt;"</f>
        <v>&lt;a href='https://brouter.de/brouter-web/#map=13/42.703000/0.395139/OpenTopoMap&amp;pois=0.395139,42.703000' target='_blank'&gt;&lt;img src='/wp-content/uploads/icono-mapa-topografico-small.png' alt='Mapa topográfico brouter.de' title='Mapa topográfico brouter.de'&gt;&lt;/a&gt;</v>
      </c>
      <c r="U84" s="47" t="str">
        <f>HYPERLINK("https://brouter.de/brouter-web/#map=13/"&amp;G84&amp;"/"&amp;H84&amp;"/OpenTopoMap&amp;pois="&amp;H84&amp;","&amp;G84)</f>
        <v>https://brouter.de/brouter-web/#map=13/42.703000/0.395139/OpenTopoMap&amp;pois=0.395139,42.703000</v>
      </c>
      <c r="V84" s="31" t="str">
        <f>"&lt;a href='https://gpx.studio/app#13/"&amp;G84&amp;"/"&amp;H84&amp;"' target='_blank'&gt;" &amp;"&lt;img src='/wp-content/uploads/icono-mapa-topografico-gpx-studio-small.png' alt='Mapa topográfico gpx.studio' title='Mapa topográfico gpx.studio'&gt;" &amp; "&lt;/a&gt;"</f>
        <v>&lt;a href='https://gpx.studio/app#13/42.703000/0.395139' target='_blank'&gt;&lt;img src='/wp-content/uploads/icono-mapa-topografico-gpx-studio-small.png' alt='Mapa topográfico gpx.studio' title='Mapa topográfico gpx.studio'&gt;&lt;/a&gt;</v>
      </c>
      <c r="W84" s="47" t="str">
        <f>HYPERLINK("https://gpx.studio/app#13/"&amp;G84&amp;"/"&amp;H84)</f>
        <v>https://gpx.studio/app#13/42.703000/0.395139</v>
      </c>
      <c r="X84" s="47" t="str">
        <f>HYPERLINK("https://nakarte.me/#m=13/"&amp;G84&amp;"/"&amp;H84&amp;"&amp;l=Czt/Sa")</f>
        <v>https://nakarte.me/#m=13/42.703000/0.395139&amp;l=Czt/Sa</v>
      </c>
      <c r="Y84" s="31" t="str">
        <f>"&lt;a href='https://www.google.com/maps/dir/42.8664,-2.6852/" &amp; G84&amp; "," &amp; H84 &amp; "' target='_blank'&gt;" &amp;"&lt;img src='/wp-content/uploads/icono-navegacion-google-maps-small.png' alt='Navegación Google Maps' title='Navegación Google Maps'&gt;" &amp; "&lt;/a&gt;"</f>
        <v>&lt;a href='https://www.google.com/maps/dir/42.8664,-2.6852/42.703000,0.395139' target='_blank'&gt;&lt;img src='/wp-content/uploads/icono-navegacion-google-maps-small.png' alt='Navegación Google Maps' title='Navegación Google Maps'&gt;&lt;/a&gt;</v>
      </c>
      <c r="Z84" s="46" t="str">
        <f>"&lt;a style='display: block; text-align: center; padding: 0px 0; font-size: 1.4em;' href='https://tresmiles.es/mapa.html?lat="&amp;G84&amp;"&amp;lon="&amp;H84&amp;"&amp;zoom=17'&gt;&lt;img src='/wp-content/uploads/icono-mapa-topografico-small.png' alt='Mapa' title='Mapa'&gt;&lt;/a&gt;"</f>
        <v>&lt;a style='display: block; text-align: center; padding: 0px 0; font-size: 1.4em;' href='https://tresmiles.es/mapa.html?lat=42.703000&amp;lon=0.395139&amp;zoom=17'&gt;&lt;img src='/wp-content/uploads/icono-mapa-topografico-small.png' alt='Mapa' title='Mapa'&gt;&lt;/a&gt;</v>
      </c>
      <c r="AA84" s="46" t="str">
        <f>IF(J84="",
"",
"&lt;div style='display: block; text-align: center; padding: 0px 0; font-size: 1.4em;'&gt;"&amp;
"&lt;a href='#!' class='open-popup' data-info='"&amp;"ℹ "&amp;J84&amp;"'&gt;"&amp;
"&lt;img src='/wp-content/uploads/icono-informacion-small.png' alt='Más información' title='Más información'&gt;"
&amp;"&lt;/a&gt;&lt;/div&gt;"
)</f>
        <v/>
      </c>
    </row>
    <row r="85" spans="1:27" ht="14.5" customHeight="1" x14ac:dyDescent="0.35">
      <c r="A85" s="32" t="s">
        <v>1024</v>
      </c>
      <c r="B85" s="32" t="s">
        <v>6</v>
      </c>
      <c r="C85" s="32" t="s">
        <v>1900</v>
      </c>
      <c r="D85" s="33" t="s">
        <v>1071</v>
      </c>
      <c r="E85" s="33" t="s">
        <v>261</v>
      </c>
      <c r="F85" s="34">
        <v>3055</v>
      </c>
      <c r="G85" s="35" t="s">
        <v>844</v>
      </c>
      <c r="H85" s="35" t="s">
        <v>845</v>
      </c>
      <c r="I85" s="37" t="s">
        <v>51</v>
      </c>
      <c r="J85" s="45" t="s">
        <v>1463</v>
      </c>
      <c r="K85" s="45" t="s">
        <v>1022</v>
      </c>
      <c r="L85" s="45" t="s">
        <v>1022</v>
      </c>
      <c r="M85" s="55">
        <v>1</v>
      </c>
      <c r="N85" s="46" t="str">
        <f>"&lt;wpt lat="""&amp;G85&amp;""" lon="""&amp;H85&amp;"""&gt;&lt;ele&gt;"&amp;F85&amp;"&lt;/ele&gt;&lt;name&gt;"&amp;D85&amp;"&lt;/name&gt;&lt;desc&gt;Nombre oficial: "&amp;E85&amp;"&amp;#10;Altitud: "&amp;F85&amp;" m &amp;#10;Dificultad: "&amp;I85&amp;"&amp;#10;Más información: "&amp;J85&amp;"&lt;/desc&gt;&lt;/wpt&gt;"</f>
        <v>&lt;wpt lat="42.709944" lon="0.393944"&gt;&lt;ele&gt;3055&lt;/ele&gt;&lt;name&gt;Pico Marcos Feliú&lt;/name&gt;&lt;desc&gt;Nombre oficial: Punta de l'Ibón Chico&amp;#10;Altitud: 3055 m &amp;#10;Dificultad: PD-&amp;#10;Más información: La Guía Alejos tiene un error en la descripción (F+ y en otro lugar PD-) o en el listado de dificultades (PD-)&lt;/desc&gt;&lt;/wpt&gt;</v>
      </c>
      <c r="O85" s="48" t="str">
        <f>HYPERLINK("https://www.openstreetmap.org/edit#map=18/"&amp;G85 &amp; "/"&amp; H85 )</f>
        <v>https://www.openstreetmap.org/edit#map=18/42.709944/0.393944</v>
      </c>
      <c r="P85" s="31" t="str">
        <f>"&lt;a href='https://www.windy.com/"&amp;G85&amp;"/"&amp;H85&amp;"/wind?"&amp;G85&amp;","&amp;H85&amp;",13' target='_blank'&gt;&lt;img src='/wp-content/uploads/icono-windy-small.png' alt='Windy' title='Viento Windy'&gt;&lt;/a&gt;"</f>
        <v>&lt;a href='https://www.windy.com/42.709944/0.393944/wind?42.709944,0.393944,13' target='_blank'&gt;&lt;img src='/wp-content/uploads/icono-windy-small.png' alt='Windy' title='Viento Windy'&gt;&lt;/a&gt;</v>
      </c>
      <c r="Q85" s="47" t="str">
        <f>HYPERLINK("https://www.windy.com/"&amp;G85&amp;"/"&amp;H85&amp;"/wind?"&amp;G85&amp;","&amp;H85&amp;",13")</f>
        <v>https://www.windy.com/42.709944/0.393944/wind?42.709944,0.393944,13</v>
      </c>
      <c r="R85" s="31" t="str">
        <f>"&lt;a href='https://www.meteoblue.com/es/tiempo/pronostico/multimodel/"&amp;G85 &amp; "N" &amp; H85 &amp; "E" &amp; "' target='_blank'&gt;" &amp;"&lt;img src='/wp-content/uploads/icono-meteoblue-small.png' alt='Meteoblue' title='Multimodel Meteoblue'&gt;" &amp; "&lt;/a&gt;"</f>
        <v>&lt;a href='https://www.meteoblue.com/es/tiempo/pronostico/multimodel/42.709944N0.393944E' target='_blank'&gt;&lt;img src='/wp-content/uploads/icono-meteoblue-small.png' alt='Meteoblue' title='Multimodel Meteoblue'&gt;&lt;/a&gt;</v>
      </c>
      <c r="S85" s="47" t="str">
        <f>HYPERLINK("https://www.meteoblue.com/es/tiempo/pronostico/multimodel/"&amp;G85 &amp; "N" &amp; H85 &amp; "E")</f>
        <v>https://www.meteoblue.com/es/tiempo/pronostico/multimodel/42.709944N0.393944E</v>
      </c>
      <c r="T85" s="31" t="str">
        <f>"&lt;a href='https://brouter.de/brouter-web/#map=13/"&amp;G85&amp;"/"&amp;H85&amp;"/OpenTopoMap&amp;pois="&amp;H85&amp;","&amp;G85&amp; "' target='_blank'&gt;" &amp;"&lt;img src='/wp-content/uploads/icono-mapa-topografico-small.png' alt='Mapa topográfico brouter.de' title='Mapa topográfico brouter.de'&gt;" &amp; "&lt;/a&gt;"</f>
        <v>&lt;a href='https://brouter.de/brouter-web/#map=13/42.709944/0.393944/OpenTopoMap&amp;pois=0.393944,42.709944' target='_blank'&gt;&lt;img src='/wp-content/uploads/icono-mapa-topografico-small.png' alt='Mapa topográfico brouter.de' title='Mapa topográfico brouter.de'&gt;&lt;/a&gt;</v>
      </c>
      <c r="U85" s="47" t="str">
        <f>HYPERLINK("https://brouter.de/brouter-web/#map=13/"&amp;G85&amp;"/"&amp;H85&amp;"/OpenTopoMap&amp;pois="&amp;H85&amp;","&amp;G85)</f>
        <v>https://brouter.de/brouter-web/#map=13/42.709944/0.393944/OpenTopoMap&amp;pois=0.393944,42.709944</v>
      </c>
      <c r="V85" s="31" t="str">
        <f>"&lt;a href='https://gpx.studio/app#13/"&amp;G85&amp;"/"&amp;H85&amp;"' target='_blank'&gt;" &amp;"&lt;img src='/wp-content/uploads/icono-mapa-topografico-gpx-studio-small.png' alt='Mapa topográfico gpx.studio' title='Mapa topográfico gpx.studio'&gt;" &amp; "&lt;/a&gt;"</f>
        <v>&lt;a href='https://gpx.studio/app#13/42.709944/0.393944' target='_blank'&gt;&lt;img src='/wp-content/uploads/icono-mapa-topografico-gpx-studio-small.png' alt='Mapa topográfico gpx.studio' title='Mapa topográfico gpx.studio'&gt;&lt;/a&gt;</v>
      </c>
      <c r="W85" s="47" t="str">
        <f>HYPERLINK("https://gpx.studio/app#13/"&amp;G85&amp;"/"&amp;H85)</f>
        <v>https://gpx.studio/app#13/42.709944/0.393944</v>
      </c>
      <c r="X85" s="47" t="str">
        <f>HYPERLINK("https://nakarte.me/#m=13/"&amp;G85&amp;"/"&amp;H85&amp;"&amp;l=Czt/Sa")</f>
        <v>https://nakarte.me/#m=13/42.709944/0.393944&amp;l=Czt/Sa</v>
      </c>
      <c r="Y85" s="31" t="str">
        <f>"&lt;a href='https://www.google.com/maps/dir/42.8664,-2.6852/" &amp; G85&amp; "," &amp; H85 &amp; "' target='_blank'&gt;" &amp;"&lt;img src='/wp-content/uploads/icono-navegacion-google-maps-small.png' alt='Navegación Google Maps' title='Navegación Google Maps'&gt;" &amp; "&lt;/a&gt;"</f>
        <v>&lt;a href='https://www.google.com/maps/dir/42.8664,-2.6852/42.709944,0.393944' target='_blank'&gt;&lt;img src='/wp-content/uploads/icono-navegacion-google-maps-small.png' alt='Navegación Google Maps' title='Navegación Google Maps'&gt;&lt;/a&gt;</v>
      </c>
      <c r="Z85" s="46" t="str">
        <f>"&lt;a style='display: block; text-align: center; padding: 0px 0; font-size: 1.4em;' href='https://tresmiles.es/mapa.html?lat="&amp;G85&amp;"&amp;lon="&amp;H85&amp;"&amp;zoom=17'&gt;&lt;img src='/wp-content/uploads/icono-mapa-topografico-small.png' alt='Mapa' title='Mapa'&gt;&lt;/a&gt;"</f>
        <v>&lt;a style='display: block; text-align: center; padding: 0px 0; font-size: 1.4em;' href='https://tresmiles.es/mapa.html?lat=42.709944&amp;lon=0.393944&amp;zoom=17'&gt;&lt;img src='/wp-content/uploads/icono-mapa-topografico-small.png' alt='Mapa' title='Mapa'&gt;&lt;/a&gt;</v>
      </c>
      <c r="AA85" s="46" t="str">
        <f>IF(J85="",
"",
"&lt;div style='display: block; text-align: center; padding: 0px 0; font-size: 1.4em;'&gt;"&amp;
"&lt;a href='#!' class='open-popup' data-info='"&amp;"ℹ "&amp;J85&amp;"'&gt;"&amp;
"&lt;img src='/wp-content/uploads/icono-informacion-small.png' alt='Más información' title='Más información'&gt;"
&amp;"&lt;/a&gt;&lt;/div&gt;"
)</f>
        <v>&lt;div style='display: block; text-align: center; padding: 0px 0; font-size: 1.4em;'&gt;&lt;a href='#!' class='open-popup' data-info='ℹ La Guía Alejos tiene un error en la descripción (F+ y en otro lugar PD-) o en el listado de dificultades (PD-)'&gt;&lt;img src='/wp-content/uploads/icono-informacion-small.png' alt='Más información' title='Más información'&gt;&lt;/a&gt;&lt;/div&gt;</v>
      </c>
    </row>
    <row r="86" spans="1:27" ht="14.5" customHeight="1" x14ac:dyDescent="0.35">
      <c r="A86" s="32" t="s">
        <v>1024</v>
      </c>
      <c r="B86" s="32" t="s">
        <v>6</v>
      </c>
      <c r="C86" s="32" t="s">
        <v>1900</v>
      </c>
      <c r="D86" s="33" t="s">
        <v>260</v>
      </c>
      <c r="E86" s="33" t="s">
        <v>577</v>
      </c>
      <c r="F86" s="34">
        <v>3054</v>
      </c>
      <c r="G86" s="38" t="s">
        <v>846</v>
      </c>
      <c r="H86" s="38" t="s">
        <v>847</v>
      </c>
      <c r="I86" s="37" t="s">
        <v>50</v>
      </c>
      <c r="J86" s="45"/>
      <c r="K86" s="45" t="s">
        <v>1022</v>
      </c>
      <c r="L86" s="45" t="s">
        <v>1022</v>
      </c>
      <c r="M86" s="55">
        <v>1</v>
      </c>
      <c r="N86" s="46" t="str">
        <f>"&lt;wpt lat="""&amp;G86&amp;""" lon="""&amp;H86&amp;"""&gt;&lt;ele&gt;"&amp;F86&amp;"&lt;/ele&gt;&lt;name&gt;"&amp;D86&amp;"&lt;/name&gt;&lt;desc&gt;Nombre oficial: "&amp;E86&amp;"&amp;#10;Altitud: "&amp;F86&amp;" m &amp;#10;Dificultad: "&amp;I86&amp;"&amp;#10;Más información: "&amp;J86&amp;"&lt;/desc&gt;&lt;/wpt&gt;"</f>
        <v>&lt;wpt lat="42.707583" lon="0.393417"&gt;&lt;ele&gt;3054&lt;/ele&gt;&lt;name&gt;Pequeño Bachimala&lt;/name&gt;&lt;desc&gt;Nombre oficial: Bachimala Chicot N&amp;#10;Altitud: 3054 m &amp;#10;Dificultad: F+&amp;#10;Más información: &lt;/desc&gt;&lt;/wpt&gt;</v>
      </c>
      <c r="O86" s="48" t="str">
        <f>HYPERLINK("https://www.openstreetmap.org/edit#map=18/"&amp;G86 &amp; "/"&amp; H86 )</f>
        <v>https://www.openstreetmap.org/edit#map=18/42.707583/0.393417</v>
      </c>
      <c r="P86" s="31" t="str">
        <f>"&lt;a href='https://www.windy.com/"&amp;G86&amp;"/"&amp;H86&amp;"/wind?"&amp;G86&amp;","&amp;H86&amp;",13' target='_blank'&gt;&lt;img src='/wp-content/uploads/icono-windy-small.png' alt='Windy' title='Viento Windy'&gt;&lt;/a&gt;"</f>
        <v>&lt;a href='https://www.windy.com/42.707583/0.393417/wind?42.707583,0.393417,13' target='_blank'&gt;&lt;img src='/wp-content/uploads/icono-windy-small.png' alt='Windy' title='Viento Windy'&gt;&lt;/a&gt;</v>
      </c>
      <c r="Q86" s="47" t="str">
        <f>HYPERLINK("https://www.windy.com/"&amp;G86&amp;"/"&amp;H86&amp;"/wind?"&amp;G86&amp;","&amp;H86&amp;",13")</f>
        <v>https://www.windy.com/42.707583/0.393417/wind?42.707583,0.393417,13</v>
      </c>
      <c r="R86" s="31" t="str">
        <f>"&lt;a href='https://www.meteoblue.com/es/tiempo/pronostico/multimodel/"&amp;G86 &amp; "N" &amp; H86 &amp; "E" &amp; "' target='_blank'&gt;" &amp;"&lt;img src='/wp-content/uploads/icono-meteoblue-small.png' alt='Meteoblue' title='Multimodel Meteoblue'&gt;" &amp; "&lt;/a&gt;"</f>
        <v>&lt;a href='https://www.meteoblue.com/es/tiempo/pronostico/multimodel/42.707583N0.393417E' target='_blank'&gt;&lt;img src='/wp-content/uploads/icono-meteoblue-small.png' alt='Meteoblue' title='Multimodel Meteoblue'&gt;&lt;/a&gt;</v>
      </c>
      <c r="S86" s="47" t="str">
        <f>HYPERLINK("https://www.meteoblue.com/es/tiempo/pronostico/multimodel/"&amp;G86 &amp; "N" &amp; H86 &amp; "E")</f>
        <v>https://www.meteoblue.com/es/tiempo/pronostico/multimodel/42.707583N0.393417E</v>
      </c>
      <c r="T86" s="31" t="str">
        <f>"&lt;a href='https://brouter.de/brouter-web/#map=13/"&amp;G86&amp;"/"&amp;H86&amp;"/OpenTopoMap&amp;pois="&amp;H86&amp;","&amp;G86&amp; "' target='_blank'&gt;" &amp;"&lt;img src='/wp-content/uploads/icono-mapa-topografico-small.png' alt='Mapa topográfico brouter.de' title='Mapa topográfico brouter.de'&gt;" &amp; "&lt;/a&gt;"</f>
        <v>&lt;a href='https://brouter.de/brouter-web/#map=13/42.707583/0.393417/OpenTopoMap&amp;pois=0.393417,42.707583' target='_blank'&gt;&lt;img src='/wp-content/uploads/icono-mapa-topografico-small.png' alt='Mapa topográfico brouter.de' title='Mapa topográfico brouter.de'&gt;&lt;/a&gt;</v>
      </c>
      <c r="U86" s="47" t="str">
        <f>HYPERLINK("https://brouter.de/brouter-web/#map=13/"&amp;G86&amp;"/"&amp;H86&amp;"/OpenTopoMap&amp;pois="&amp;H86&amp;","&amp;G86)</f>
        <v>https://brouter.de/brouter-web/#map=13/42.707583/0.393417/OpenTopoMap&amp;pois=0.393417,42.707583</v>
      </c>
      <c r="V86" s="31" t="str">
        <f>"&lt;a href='https://gpx.studio/app#13/"&amp;G86&amp;"/"&amp;H86&amp;"' target='_blank'&gt;" &amp;"&lt;img src='/wp-content/uploads/icono-mapa-topografico-gpx-studio-small.png' alt='Mapa topográfico gpx.studio' title='Mapa topográfico gpx.studio'&gt;" &amp; "&lt;/a&gt;"</f>
        <v>&lt;a href='https://gpx.studio/app#13/42.707583/0.393417' target='_blank'&gt;&lt;img src='/wp-content/uploads/icono-mapa-topografico-gpx-studio-small.png' alt='Mapa topográfico gpx.studio' title='Mapa topográfico gpx.studio'&gt;&lt;/a&gt;</v>
      </c>
      <c r="W86" s="47" t="str">
        <f>HYPERLINK("https://gpx.studio/app#13/"&amp;G86&amp;"/"&amp;H86)</f>
        <v>https://gpx.studio/app#13/42.707583/0.393417</v>
      </c>
      <c r="X86" s="47" t="str">
        <f>HYPERLINK("https://nakarte.me/#m=13/"&amp;G86&amp;"/"&amp;H86&amp;"&amp;l=Czt/Sa")</f>
        <v>https://nakarte.me/#m=13/42.707583/0.393417&amp;l=Czt/Sa</v>
      </c>
      <c r="Y86" s="31" t="str">
        <f>"&lt;a href='https://www.google.com/maps/dir/42.8664,-2.6852/" &amp; G86&amp; "," &amp; H86 &amp; "' target='_blank'&gt;" &amp;"&lt;img src='/wp-content/uploads/icono-navegacion-google-maps-small.png' alt='Navegación Google Maps' title='Navegación Google Maps'&gt;" &amp; "&lt;/a&gt;"</f>
        <v>&lt;a href='https://www.google.com/maps/dir/42.8664,-2.6852/42.707583,0.393417' target='_blank'&gt;&lt;img src='/wp-content/uploads/icono-navegacion-google-maps-small.png' alt='Navegación Google Maps' title='Navegación Google Maps'&gt;&lt;/a&gt;</v>
      </c>
      <c r="Z86" s="46" t="str">
        <f>"&lt;a style='display: block; text-align: center; padding: 0px 0; font-size: 1.4em;' href='https://tresmiles.es/mapa.html?lat="&amp;G86&amp;"&amp;lon="&amp;H86&amp;"&amp;zoom=17'&gt;&lt;img src='/wp-content/uploads/icono-mapa-topografico-small.png' alt='Mapa' title='Mapa'&gt;&lt;/a&gt;"</f>
        <v>&lt;a style='display: block; text-align: center; padding: 0px 0; font-size: 1.4em;' href='https://tresmiles.es/mapa.html?lat=42.707583&amp;lon=0.393417&amp;zoom=17'&gt;&lt;img src='/wp-content/uploads/icono-mapa-topografico-small.png' alt='Mapa' title='Mapa'&gt;&lt;/a&gt;</v>
      </c>
      <c r="AA86" s="46" t="str">
        <f>IF(J86="",
"",
"&lt;div style='display: block; text-align: center; padding: 0px 0; font-size: 1.4em;'&gt;"&amp;
"&lt;a href='#!' class='open-popup' data-info='"&amp;"ℹ "&amp;J86&amp;"'&gt;"&amp;
"&lt;img src='/wp-content/uploads/icono-informacion-small.png' alt='Más información' title='Más información'&gt;"
&amp;"&lt;/a&gt;&lt;/div&gt;"
)</f>
        <v/>
      </c>
    </row>
    <row r="87" spans="1:27" ht="14.5" customHeight="1" x14ac:dyDescent="0.35">
      <c r="A87" s="32" t="s">
        <v>1024</v>
      </c>
      <c r="B87" s="32" t="s">
        <v>6</v>
      </c>
      <c r="C87" s="32" t="s">
        <v>1900</v>
      </c>
      <c r="D87" s="33" t="s">
        <v>1077</v>
      </c>
      <c r="E87" s="33" t="s">
        <v>578</v>
      </c>
      <c r="F87" s="34">
        <v>3051</v>
      </c>
      <c r="G87" s="38" t="s">
        <v>848</v>
      </c>
      <c r="H87" s="38" t="s">
        <v>849</v>
      </c>
      <c r="I87" s="37"/>
      <c r="J87" s="45" t="s">
        <v>2265</v>
      </c>
      <c r="K87" s="45" t="s">
        <v>1021</v>
      </c>
      <c r="L87" s="45" t="s">
        <v>1022</v>
      </c>
      <c r="M87" s="55">
        <v>1</v>
      </c>
      <c r="N87" s="46" t="str">
        <f>"&lt;wpt lat="""&amp;G87&amp;""" lon="""&amp;H87&amp;"""&gt;&lt;ele&gt;"&amp;F87&amp;"&lt;/ele&gt;&lt;name&gt;"&amp;D87&amp;"&lt;/name&gt;&lt;desc&gt;Nombre oficial: "&amp;E87&amp;"&amp;#10;Altitud: "&amp;F87&amp;" m &amp;#10;Dificultad: "&amp;I87&amp;"&amp;#10;Más información: "&amp;J87&amp;"&lt;/desc&gt;&lt;/wpt&gt;"</f>
        <v>&lt;wpt lat="42.706389" lon="0.393472"&gt;&lt;ele&gt;3051&lt;/ele&gt;&lt;name&gt;Pequeño Bachimala S (propuesta)&lt;/name&gt;&lt;desc&gt;Nombre oficial: Bachimala Chicot S&amp;#10;Altitud: 3051 m &amp;#10;Dificultad: &amp;#10;Más información: POSIBLE DISCREPANCIA, ERROR O A ESTUDIAR. También nominado "Punta del Ibón" como nombre anterior en OSM e IGEAR (que duplica dicho nombre para 2 cimas), pero el otro tiene más antigüedad con ese nombre, así que propongo "Pequeño Bachimala S" para distinguirlo&lt;/desc&gt;&lt;/wpt&gt;</v>
      </c>
      <c r="O87" s="48" t="str">
        <f>HYPERLINK("https://www.openstreetmap.org/edit#map=18/"&amp;G87 &amp; "/"&amp; H87 )</f>
        <v>https://www.openstreetmap.org/edit#map=18/42.706389/0.393472</v>
      </c>
      <c r="P87" s="31" t="str">
        <f>"&lt;a href='https://www.windy.com/"&amp;G87&amp;"/"&amp;H87&amp;"/wind?"&amp;G87&amp;","&amp;H87&amp;",13' target='_blank'&gt;&lt;img src='/wp-content/uploads/icono-windy-small.png' alt='Windy' title='Viento Windy'&gt;&lt;/a&gt;"</f>
        <v>&lt;a href='https://www.windy.com/42.706389/0.393472/wind?42.706389,0.393472,13' target='_blank'&gt;&lt;img src='/wp-content/uploads/icono-windy-small.png' alt='Windy' title='Viento Windy'&gt;&lt;/a&gt;</v>
      </c>
      <c r="Q87" s="47" t="str">
        <f>HYPERLINK("https://www.windy.com/"&amp;G87&amp;"/"&amp;H87&amp;"/wind?"&amp;G87&amp;","&amp;H87&amp;",13")</f>
        <v>https://www.windy.com/42.706389/0.393472/wind?42.706389,0.393472,13</v>
      </c>
      <c r="R87" s="31" t="str">
        <f>"&lt;a href='https://www.meteoblue.com/es/tiempo/pronostico/multimodel/"&amp;G87 &amp; "N" &amp; H87 &amp; "E" &amp; "' target='_blank'&gt;" &amp;"&lt;img src='/wp-content/uploads/icono-meteoblue-small.png' alt='Meteoblue' title='Multimodel Meteoblue'&gt;" &amp; "&lt;/a&gt;"</f>
        <v>&lt;a href='https://www.meteoblue.com/es/tiempo/pronostico/multimodel/42.706389N0.393472E' target='_blank'&gt;&lt;img src='/wp-content/uploads/icono-meteoblue-small.png' alt='Meteoblue' title='Multimodel Meteoblue'&gt;&lt;/a&gt;</v>
      </c>
      <c r="S87" s="47" t="str">
        <f>HYPERLINK("https://www.meteoblue.com/es/tiempo/pronostico/multimodel/"&amp;G87 &amp; "N" &amp; H87 &amp; "E")</f>
        <v>https://www.meteoblue.com/es/tiempo/pronostico/multimodel/42.706389N0.393472E</v>
      </c>
      <c r="T87" s="31" t="str">
        <f>"&lt;a href='https://brouter.de/brouter-web/#map=13/"&amp;G87&amp;"/"&amp;H87&amp;"/OpenTopoMap&amp;pois="&amp;H87&amp;","&amp;G87&amp; "' target='_blank'&gt;" &amp;"&lt;img src='/wp-content/uploads/icono-mapa-topografico-small.png' alt='Mapa topográfico brouter.de' title='Mapa topográfico brouter.de'&gt;" &amp; "&lt;/a&gt;"</f>
        <v>&lt;a href='https://brouter.de/brouter-web/#map=13/42.706389/0.393472/OpenTopoMap&amp;pois=0.393472,42.706389' target='_blank'&gt;&lt;img src='/wp-content/uploads/icono-mapa-topografico-small.png' alt='Mapa topográfico brouter.de' title='Mapa topográfico brouter.de'&gt;&lt;/a&gt;</v>
      </c>
      <c r="U87" s="47" t="str">
        <f>HYPERLINK("https://brouter.de/brouter-web/#map=13/"&amp;G87&amp;"/"&amp;H87&amp;"/OpenTopoMap&amp;pois="&amp;H87&amp;","&amp;G87)</f>
        <v>https://brouter.de/brouter-web/#map=13/42.706389/0.393472/OpenTopoMap&amp;pois=0.393472,42.706389</v>
      </c>
      <c r="V87" s="31" t="str">
        <f>"&lt;a href='https://gpx.studio/app#13/"&amp;G87&amp;"/"&amp;H87&amp;"' target='_blank'&gt;" &amp;"&lt;img src='/wp-content/uploads/icono-mapa-topografico-gpx-studio-small.png' alt='Mapa topográfico gpx.studio' title='Mapa topográfico gpx.studio'&gt;" &amp; "&lt;/a&gt;"</f>
        <v>&lt;a href='https://gpx.studio/app#13/42.706389/0.393472' target='_blank'&gt;&lt;img src='/wp-content/uploads/icono-mapa-topografico-gpx-studio-small.png' alt='Mapa topográfico gpx.studio' title='Mapa topográfico gpx.studio'&gt;&lt;/a&gt;</v>
      </c>
      <c r="W87" s="47" t="str">
        <f>HYPERLINK("https://gpx.studio/app#13/"&amp;G87&amp;"/"&amp;H87)</f>
        <v>https://gpx.studio/app#13/42.706389/0.393472</v>
      </c>
      <c r="X87" s="47" t="str">
        <f>HYPERLINK("https://nakarte.me/#m=13/"&amp;G87&amp;"/"&amp;H87&amp;"&amp;l=Czt/Sa")</f>
        <v>https://nakarte.me/#m=13/42.706389/0.393472&amp;l=Czt/Sa</v>
      </c>
      <c r="Y87" s="31" t="str">
        <f>"&lt;a href='https://www.google.com/maps/dir/42.8664,-2.6852/" &amp; G87&amp; "," &amp; H87 &amp; "' target='_blank'&gt;" &amp;"&lt;img src='/wp-content/uploads/icono-navegacion-google-maps-small.png' alt='Navegación Google Maps' title='Navegación Google Maps'&gt;" &amp; "&lt;/a&gt;"</f>
        <v>&lt;a href='https://www.google.com/maps/dir/42.8664,-2.6852/42.706389,0.393472' target='_blank'&gt;&lt;img src='/wp-content/uploads/icono-navegacion-google-maps-small.png' alt='Navegación Google Maps' title='Navegación Google Maps'&gt;&lt;/a&gt;</v>
      </c>
      <c r="Z87" s="46" t="str">
        <f>"&lt;a style='display: block; text-align: center; padding: 0px 0; font-size: 1.4em;' href='https://tresmiles.es/mapa.html?lat="&amp;G87&amp;"&amp;lon="&amp;H87&amp;"&amp;zoom=17'&gt;&lt;img src='/wp-content/uploads/icono-mapa-topografico-small.png' alt='Mapa' title='Mapa'&gt;&lt;/a&gt;"</f>
        <v>&lt;a style='display: block; text-align: center; padding: 0px 0; font-size: 1.4em;' href='https://tresmiles.es/mapa.html?lat=42.706389&amp;lon=0.393472&amp;zoom=17'&gt;&lt;img src='/wp-content/uploads/icono-mapa-topografico-small.png' alt='Mapa' title='Mapa'&gt;&lt;/a&gt;</v>
      </c>
      <c r="AA87" s="46" t="str">
        <f>IF(J87="",
"",
"&lt;div style='display: block; text-align: center; padding: 0px 0; font-size: 1.4em;'&gt;"&amp;
"&lt;a href='#!' class='open-popup' data-info='"&amp;"ℹ "&amp;J87&amp;"'&gt;"&amp;
"&lt;img src='/wp-content/uploads/icono-informacion-small.png' alt='Más información' title='Más información'&gt;"
&amp;"&lt;/a&gt;&lt;/div&gt;"
)</f>
        <v>&lt;div style='display: block; text-align: center; padding: 0px 0; font-size: 1.4em;'&gt;&lt;a href='#!' class='open-popup' data-info='ℹ POSIBLE DISCREPANCIA, ERROR O A ESTUDIAR. También nominado "Punta del Ibón" como nombre anterior en OSM e IGEAR (que duplica dicho nombre para 2 cimas), pero el otro tiene más antigüedad con ese nombre, así que propongo "Pequeño Bachimala S" para distinguirlo'&gt;&lt;img src='/wp-content/uploads/icono-informacion-small.png' alt='Más información' title='Más información'&gt;&lt;/a&gt;&lt;/div&gt;</v>
      </c>
    </row>
    <row r="88" spans="1:27" ht="14.5" customHeight="1" x14ac:dyDescent="0.35">
      <c r="A88" s="32" t="s">
        <v>1024</v>
      </c>
      <c r="B88" s="32" t="s">
        <v>6</v>
      </c>
      <c r="C88" s="32" t="s">
        <v>1900</v>
      </c>
      <c r="D88" s="33" t="s">
        <v>1074</v>
      </c>
      <c r="E88" s="33" t="s">
        <v>256</v>
      </c>
      <c r="F88" s="34">
        <v>3034</v>
      </c>
      <c r="G88" s="38" t="s">
        <v>886</v>
      </c>
      <c r="H88" s="38" t="s">
        <v>887</v>
      </c>
      <c r="I88" s="37" t="s">
        <v>52</v>
      </c>
      <c r="J88" s="45" t="s">
        <v>1072</v>
      </c>
      <c r="K88" s="45" t="s">
        <v>1022</v>
      </c>
      <c r="L88" s="45" t="s">
        <v>1022</v>
      </c>
      <c r="M88" s="55">
        <v>2</v>
      </c>
      <c r="N88" s="46" t="str">
        <f>"&lt;wpt lat="""&amp;G88&amp;""" lon="""&amp;H88&amp;"""&gt;&lt;ele&gt;"&amp;F88&amp;"&lt;/ele&gt;&lt;name&gt;"&amp;D88&amp;"&lt;/name&gt;&lt;desc&gt;Nombre oficial: "&amp;E88&amp;"&amp;#10;Altitud: "&amp;F88&amp;" m &amp;#10;Dificultad: "&amp;I88&amp;"&amp;#10;Más información: "&amp;J88&amp;"&lt;/desc&gt;&lt;/wpt&gt;"</f>
        <v>&lt;wpt lat="42.708694" lon="0.336278"&gt;&lt;ele&gt;3034&lt;/ele&gt;&lt;name&gt;Pico de Culfreda / Batoua / Culfreda Sur&lt;/name&gt;&lt;desc&gt;Nombre oficial: Punta Culfreda Sur&amp;#10;Altitud: 3034 m &amp;#10;Dificultad: F&amp;#10;Más información: Según IGEAR el nombre anterior es "Punta Culfreda"&lt;/desc&gt;&lt;/wpt&gt;</v>
      </c>
      <c r="O88" s="48" t="str">
        <f>HYPERLINK("https://www.openstreetmap.org/edit#map=18/"&amp;G88 &amp; "/"&amp; H88 )</f>
        <v>https://www.openstreetmap.org/edit#map=18/42.708694/0.336278</v>
      </c>
      <c r="P88" s="31" t="str">
        <f>"&lt;a href='https://www.windy.com/"&amp;G88&amp;"/"&amp;H88&amp;"/wind?"&amp;G88&amp;","&amp;H88&amp;",13' target='_blank'&gt;&lt;img src='/wp-content/uploads/icono-windy-small.png' alt='Windy' title='Viento Windy'&gt;&lt;/a&gt;"</f>
        <v>&lt;a href='https://www.windy.com/42.708694/0.336278/wind?42.708694,0.336278,13' target='_blank'&gt;&lt;img src='/wp-content/uploads/icono-windy-small.png' alt='Windy' title='Viento Windy'&gt;&lt;/a&gt;</v>
      </c>
      <c r="Q88" s="47" t="str">
        <f>HYPERLINK("https://www.windy.com/"&amp;G88&amp;"/"&amp;H88&amp;"/wind?"&amp;G88&amp;","&amp;H88&amp;",13")</f>
        <v>https://www.windy.com/42.708694/0.336278/wind?42.708694,0.336278,13</v>
      </c>
      <c r="R88" s="31" t="str">
        <f>"&lt;a href='https://www.meteoblue.com/es/tiempo/pronostico/multimodel/"&amp;G88 &amp; "N" &amp; H88 &amp; "E" &amp; "' target='_blank'&gt;" &amp;"&lt;img src='/wp-content/uploads/icono-meteoblue-small.png' alt='Meteoblue' title='Multimodel Meteoblue'&gt;" &amp; "&lt;/a&gt;"</f>
        <v>&lt;a href='https://www.meteoblue.com/es/tiempo/pronostico/multimodel/42.708694N0.336278E' target='_blank'&gt;&lt;img src='/wp-content/uploads/icono-meteoblue-small.png' alt='Meteoblue' title='Multimodel Meteoblue'&gt;&lt;/a&gt;</v>
      </c>
      <c r="S88" s="47" t="str">
        <f>HYPERLINK("https://www.meteoblue.com/es/tiempo/pronostico/multimodel/"&amp;G88 &amp; "N" &amp; H88 &amp; "E")</f>
        <v>https://www.meteoblue.com/es/tiempo/pronostico/multimodel/42.708694N0.336278E</v>
      </c>
      <c r="T88" s="31" t="str">
        <f>"&lt;a href='https://brouter.de/brouter-web/#map=13/"&amp;G88&amp;"/"&amp;H88&amp;"/OpenTopoMap&amp;pois="&amp;H88&amp;","&amp;G88&amp; "' target='_blank'&gt;" &amp;"&lt;img src='/wp-content/uploads/icono-mapa-topografico-small.png' alt='Mapa topográfico brouter.de' title='Mapa topográfico brouter.de'&gt;" &amp; "&lt;/a&gt;"</f>
        <v>&lt;a href='https://brouter.de/brouter-web/#map=13/42.708694/0.336278/OpenTopoMap&amp;pois=0.336278,42.708694' target='_blank'&gt;&lt;img src='/wp-content/uploads/icono-mapa-topografico-small.png' alt='Mapa topográfico brouter.de' title='Mapa topográfico brouter.de'&gt;&lt;/a&gt;</v>
      </c>
      <c r="U88" s="47" t="str">
        <f>HYPERLINK("https://brouter.de/brouter-web/#map=13/"&amp;G88&amp;"/"&amp;H88&amp;"/OpenTopoMap&amp;pois="&amp;H88&amp;","&amp;G88)</f>
        <v>https://brouter.de/brouter-web/#map=13/42.708694/0.336278/OpenTopoMap&amp;pois=0.336278,42.708694</v>
      </c>
      <c r="V88" s="31" t="str">
        <f>"&lt;a href='https://gpx.studio/app#13/"&amp;G88&amp;"/"&amp;H88&amp;"' target='_blank'&gt;" &amp;"&lt;img src='/wp-content/uploads/icono-mapa-topografico-gpx-studio-small.png' alt='Mapa topográfico gpx.studio' title='Mapa topográfico gpx.studio'&gt;" &amp; "&lt;/a&gt;"</f>
        <v>&lt;a href='https://gpx.studio/app#13/42.708694/0.336278' target='_blank'&gt;&lt;img src='/wp-content/uploads/icono-mapa-topografico-gpx-studio-small.png' alt='Mapa topográfico gpx.studio' title='Mapa topográfico gpx.studio'&gt;&lt;/a&gt;</v>
      </c>
      <c r="W88" s="47" t="str">
        <f>HYPERLINK("https://gpx.studio/app#13/"&amp;G88&amp;"/"&amp;H88)</f>
        <v>https://gpx.studio/app#13/42.708694/0.336278</v>
      </c>
      <c r="X88" s="47" t="str">
        <f>HYPERLINK("https://nakarte.me/#m=13/"&amp;G88&amp;"/"&amp;H88&amp;"&amp;l=Czt/Sa")</f>
        <v>https://nakarte.me/#m=13/42.708694/0.336278&amp;l=Czt/Sa</v>
      </c>
      <c r="Y88" s="31" t="str">
        <f>"&lt;a href='https://www.google.com/maps/dir/42.8664,-2.6852/" &amp; G88&amp; "," &amp; H88 &amp; "' target='_blank'&gt;" &amp;"&lt;img src='/wp-content/uploads/icono-navegacion-google-maps-small.png' alt='Navegación Google Maps' title='Navegación Google Maps'&gt;" &amp; "&lt;/a&gt;"</f>
        <v>&lt;a href='https://www.google.com/maps/dir/42.8664,-2.6852/42.708694,0.336278' target='_blank'&gt;&lt;img src='/wp-content/uploads/icono-navegacion-google-maps-small.png' alt='Navegación Google Maps' title='Navegación Google Maps'&gt;&lt;/a&gt;</v>
      </c>
      <c r="Z88" s="46" t="str">
        <f>"&lt;a style='display: block; text-align: center; padding: 0px 0; font-size: 1.4em;' href='https://tresmiles.es/mapa.html?lat="&amp;G88&amp;"&amp;lon="&amp;H88&amp;"&amp;zoom=17'&gt;&lt;img src='/wp-content/uploads/icono-mapa-topografico-small.png' alt='Mapa' title='Mapa'&gt;&lt;/a&gt;"</f>
        <v>&lt;a style='display: block; text-align: center; padding: 0px 0; font-size: 1.4em;' href='https://tresmiles.es/mapa.html?lat=42.708694&amp;lon=0.336278&amp;zoom=17'&gt;&lt;img src='/wp-content/uploads/icono-mapa-topografico-small.png' alt='Mapa' title='Mapa'&gt;&lt;/a&gt;</v>
      </c>
      <c r="AA88" s="46" t="str">
        <f>IF(J88="",
"",
"&lt;div style='display: block; text-align: center; padding: 0px 0; font-size: 1.4em;'&gt;"&amp;
"&lt;a href='#!' class='open-popup' data-info='"&amp;"ℹ "&amp;J88&amp;"'&gt;"&amp;
"&lt;img src='/wp-content/uploads/icono-informacion-small.png' alt='Más información' title='Más información'&gt;"
&amp;"&lt;/a&gt;&lt;/div&gt;"
)</f>
        <v>&lt;div style='display: block; text-align: center; padding: 0px 0; font-size: 1.4em;'&gt;&lt;a href='#!' class='open-popup' data-info='ℹ Según IGEAR el nombre anterior es "Punta Culfreda"'&gt;&lt;img src='/wp-content/uploads/icono-informacion-small.png' alt='Más información' title='Más información'&gt;&lt;/a&gt;&lt;/div&gt;</v>
      </c>
    </row>
    <row r="89" spans="1:27" ht="14.5" customHeight="1" x14ac:dyDescent="0.35">
      <c r="A89" s="32" t="s">
        <v>1024</v>
      </c>
      <c r="B89" s="32" t="s">
        <v>6</v>
      </c>
      <c r="C89" s="32" t="s">
        <v>1900</v>
      </c>
      <c r="D89" s="33" t="s">
        <v>1075</v>
      </c>
      <c r="E89" s="33" t="s">
        <v>254</v>
      </c>
      <c r="F89" s="34">
        <v>3033</v>
      </c>
      <c r="G89" s="38" t="s">
        <v>888</v>
      </c>
      <c r="H89" s="38" t="s">
        <v>889</v>
      </c>
      <c r="I89" s="37" t="s">
        <v>52</v>
      </c>
      <c r="J89" s="45" t="s">
        <v>1073</v>
      </c>
      <c r="K89" s="45" t="s">
        <v>1022</v>
      </c>
      <c r="L89" s="45" t="s">
        <v>1022</v>
      </c>
      <c r="M89" s="55">
        <v>1</v>
      </c>
      <c r="N89" s="46" t="str">
        <f>"&lt;wpt lat="""&amp;G89&amp;""" lon="""&amp;H89&amp;"""&gt;&lt;ele&gt;"&amp;F89&amp;"&lt;/ele&gt;&lt;name&gt;"&amp;D89&amp;"&lt;/name&gt;&lt;desc&gt;Nombre oficial: "&amp;E89&amp;"&amp;#10;Altitud: "&amp;F89&amp;" m &amp;#10;Dificultad: "&amp;I89&amp;"&amp;#10;Más información: "&amp;J89&amp;"&lt;/desc&gt;&lt;/wpt&gt;"</f>
        <v>&lt;wpt lat="42.710444" lon="0.339444"&gt;&lt;ele&gt;3033&lt;/ele&gt;&lt;name&gt;Culfreda NE / Culfreda Norte&lt;/name&gt;&lt;desc&gt;Nombre oficial: Punta Culfreda Norte&amp;#10;Altitud: 3033 m &amp;#10;Dificultad: F&amp;#10;Más información: Según IGEAR el nombre anterior es "Punta Batoa". Aquí Alejos en la descripción indica "Culfreda noroeste" (un error de interpretación del acrónimo "NE"); es una punta nordeste respecto a los otros tresmiles y la alineación del cordal, así que lo lógico es un "Culfreda NE" (o norte). En OSM se indica como "Punta Batouta" que podría ser correcto o un error tipográfico, al haber "Batoua" y "Batoa" como únicos nombres oficiales vistos&lt;/desc&gt;&lt;/wpt&gt;</v>
      </c>
      <c r="O89" s="48" t="str">
        <f>HYPERLINK("https://www.openstreetmap.org/edit#map=18/"&amp;G89 &amp; "/"&amp; H89 )</f>
        <v>https://www.openstreetmap.org/edit#map=18/42.710444/0.339444</v>
      </c>
      <c r="P89" s="31" t="str">
        <f>"&lt;a href='https://www.windy.com/"&amp;G89&amp;"/"&amp;H89&amp;"/wind?"&amp;G89&amp;","&amp;H89&amp;",13' target='_blank'&gt;&lt;img src='/wp-content/uploads/icono-windy-small.png' alt='Windy' title='Viento Windy'&gt;&lt;/a&gt;"</f>
        <v>&lt;a href='https://www.windy.com/42.710444/0.339444/wind?42.710444,0.339444,13' target='_blank'&gt;&lt;img src='/wp-content/uploads/icono-windy-small.png' alt='Windy' title='Viento Windy'&gt;&lt;/a&gt;</v>
      </c>
      <c r="Q89" s="47" t="str">
        <f>HYPERLINK("https://www.windy.com/"&amp;G89&amp;"/"&amp;H89&amp;"/wind?"&amp;G89&amp;","&amp;H89&amp;",13")</f>
        <v>https://www.windy.com/42.710444/0.339444/wind?42.710444,0.339444,13</v>
      </c>
      <c r="R89" s="31" t="str">
        <f>"&lt;a href='https://www.meteoblue.com/es/tiempo/pronostico/multimodel/"&amp;G89 &amp; "N" &amp; H89 &amp; "E" &amp; "' target='_blank'&gt;" &amp;"&lt;img src='/wp-content/uploads/icono-meteoblue-small.png' alt='Meteoblue' title='Multimodel Meteoblue'&gt;" &amp; "&lt;/a&gt;"</f>
        <v>&lt;a href='https://www.meteoblue.com/es/tiempo/pronostico/multimodel/42.710444N0.339444E' target='_blank'&gt;&lt;img src='/wp-content/uploads/icono-meteoblue-small.png' alt='Meteoblue' title='Multimodel Meteoblue'&gt;&lt;/a&gt;</v>
      </c>
      <c r="S89" s="47" t="str">
        <f>HYPERLINK("https://www.meteoblue.com/es/tiempo/pronostico/multimodel/"&amp;G89 &amp; "N" &amp; H89 &amp; "E")</f>
        <v>https://www.meteoblue.com/es/tiempo/pronostico/multimodel/42.710444N0.339444E</v>
      </c>
      <c r="T89" s="31" t="str">
        <f>"&lt;a href='https://brouter.de/brouter-web/#map=13/"&amp;G89&amp;"/"&amp;H89&amp;"/OpenTopoMap&amp;pois="&amp;H89&amp;","&amp;G89&amp; "' target='_blank'&gt;" &amp;"&lt;img src='/wp-content/uploads/icono-mapa-topografico-small.png' alt='Mapa topográfico brouter.de' title='Mapa topográfico brouter.de'&gt;" &amp; "&lt;/a&gt;"</f>
        <v>&lt;a href='https://brouter.de/brouter-web/#map=13/42.710444/0.339444/OpenTopoMap&amp;pois=0.339444,42.710444' target='_blank'&gt;&lt;img src='/wp-content/uploads/icono-mapa-topografico-small.png' alt='Mapa topográfico brouter.de' title='Mapa topográfico brouter.de'&gt;&lt;/a&gt;</v>
      </c>
      <c r="U89" s="47" t="str">
        <f>HYPERLINK("https://brouter.de/brouter-web/#map=13/"&amp;G89&amp;"/"&amp;H89&amp;"/OpenTopoMap&amp;pois="&amp;H89&amp;","&amp;G89)</f>
        <v>https://brouter.de/brouter-web/#map=13/42.710444/0.339444/OpenTopoMap&amp;pois=0.339444,42.710444</v>
      </c>
      <c r="V89" s="31" t="str">
        <f>"&lt;a href='https://gpx.studio/app#13/"&amp;G89&amp;"/"&amp;H89&amp;"' target='_blank'&gt;" &amp;"&lt;img src='/wp-content/uploads/icono-mapa-topografico-gpx-studio-small.png' alt='Mapa topográfico gpx.studio' title='Mapa topográfico gpx.studio'&gt;" &amp; "&lt;/a&gt;"</f>
        <v>&lt;a href='https://gpx.studio/app#13/42.710444/0.339444' target='_blank'&gt;&lt;img src='/wp-content/uploads/icono-mapa-topografico-gpx-studio-small.png' alt='Mapa topográfico gpx.studio' title='Mapa topográfico gpx.studio'&gt;&lt;/a&gt;</v>
      </c>
      <c r="W89" s="47" t="str">
        <f>HYPERLINK("https://gpx.studio/app#13/"&amp;G89&amp;"/"&amp;H89)</f>
        <v>https://gpx.studio/app#13/42.710444/0.339444</v>
      </c>
      <c r="X89" s="47" t="str">
        <f>HYPERLINK("https://nakarte.me/#m=13/"&amp;G89&amp;"/"&amp;H89&amp;"&amp;l=Czt/Sa")</f>
        <v>https://nakarte.me/#m=13/42.710444/0.339444&amp;l=Czt/Sa</v>
      </c>
      <c r="Y89" s="31" t="str">
        <f>"&lt;a href='https://www.google.com/maps/dir/42.8664,-2.6852/" &amp; G89&amp; "," &amp; H89 &amp; "' target='_blank'&gt;" &amp;"&lt;img src='/wp-content/uploads/icono-navegacion-google-maps-small.png' alt='Navegación Google Maps' title='Navegación Google Maps'&gt;" &amp; "&lt;/a&gt;"</f>
        <v>&lt;a href='https://www.google.com/maps/dir/42.8664,-2.6852/42.710444,0.339444' target='_blank'&gt;&lt;img src='/wp-content/uploads/icono-navegacion-google-maps-small.png' alt='Navegación Google Maps' title='Navegación Google Maps'&gt;&lt;/a&gt;</v>
      </c>
      <c r="Z89" s="46" t="str">
        <f>"&lt;a style='display: block; text-align: center; padding: 0px 0; font-size: 1.4em;' href='https://tresmiles.es/mapa.html?lat="&amp;G89&amp;"&amp;lon="&amp;H89&amp;"&amp;zoom=17'&gt;&lt;img src='/wp-content/uploads/icono-mapa-topografico-small.png' alt='Mapa' title='Mapa'&gt;&lt;/a&gt;"</f>
        <v>&lt;a style='display: block; text-align: center; padding: 0px 0; font-size: 1.4em;' href='https://tresmiles.es/mapa.html?lat=42.710444&amp;lon=0.339444&amp;zoom=17'&gt;&lt;img src='/wp-content/uploads/icono-mapa-topografico-small.png' alt='Mapa' title='Mapa'&gt;&lt;/a&gt;</v>
      </c>
      <c r="AA89" s="46" t="str">
        <f>IF(J89="",
"",
"&lt;div style='display: block; text-align: center; padding: 0px 0; font-size: 1.4em;'&gt;"&amp;
"&lt;a href='#!' class='open-popup' data-info='"&amp;"ℹ "&amp;J89&amp;"'&gt;"&amp;
"&lt;img src='/wp-content/uploads/icono-informacion-small.png' alt='Más información' title='Más información'&gt;"
&amp;"&lt;/a&gt;&lt;/div&gt;"
)</f>
        <v>&lt;div style='display: block; text-align: center; padding: 0px 0; font-size: 1.4em;'&gt;&lt;a href='#!' class='open-popup' data-info='ℹ Según IGEAR el nombre anterior es "Punta Batoa". Aquí Alejos en la descripción indica "Culfreda noroeste" (un error de interpretación del acrónimo "NE"); es una punta nordeste respecto a los otros tresmiles y la alineación del cordal, así que lo lógico es un "Culfreda NE" (o norte). En OSM se indica como "Punta Batouta" que podría ser correcto o un error tipográfico, al haber "Batoua" y "Batoa" como únicos nombres oficiales vistos'&gt;&lt;img src='/wp-content/uploads/icono-informacion-small.png' alt='Más información' title='Más información'&gt;&lt;/a&gt;&lt;/div&gt;</v>
      </c>
    </row>
    <row r="90" spans="1:27" ht="14.5" customHeight="1" x14ac:dyDescent="0.35">
      <c r="A90" s="32" t="s">
        <v>1024</v>
      </c>
      <c r="B90" s="32" t="s">
        <v>6</v>
      </c>
      <c r="C90" s="32" t="s">
        <v>1900</v>
      </c>
      <c r="D90" s="33" t="s">
        <v>1512</v>
      </c>
      <c r="E90" s="33" t="s">
        <v>583</v>
      </c>
      <c r="F90" s="34">
        <v>3031</v>
      </c>
      <c r="G90" s="38" t="s">
        <v>894</v>
      </c>
      <c r="H90" s="38" t="s">
        <v>895</v>
      </c>
      <c r="I90" s="37" t="s">
        <v>52</v>
      </c>
      <c r="J90" s="45"/>
      <c r="K90" s="45" t="s">
        <v>1022</v>
      </c>
      <c r="L90" s="45" t="s">
        <v>1022</v>
      </c>
      <c r="M90" s="55">
        <v>1</v>
      </c>
      <c r="N90" s="46" t="str">
        <f>"&lt;wpt lat="""&amp;G90&amp;""" lon="""&amp;H90&amp;"""&gt;&lt;ele&gt;"&amp;F90&amp;"&lt;/ele&gt;&lt;name&gt;"&amp;D90&amp;"&lt;/name&gt;&lt;desc&gt;Nombre oficial: "&amp;E90&amp;"&amp;#10;Altitud: "&amp;F90&amp;" m &amp;#10;Dificultad: "&amp;I90&amp;"&amp;#10;Más información: "&amp;J90&amp;"&lt;/desc&gt;&lt;/wpt&gt;"</f>
        <v>&lt;wpt lat="42.709972" lon="0.338167"&gt;&lt;ele&gt;3031&lt;/ele&gt;&lt;name&gt;Culfreda Central&lt;/name&gt;&lt;desc&gt;Nombre oficial: Punta Culfreda d’el Medio&amp;#10;Altitud: 3031 m &amp;#10;Dificultad: F&amp;#10;Más información: &lt;/desc&gt;&lt;/wpt&gt;</v>
      </c>
      <c r="O90" s="48" t="str">
        <f>HYPERLINK("https://www.openstreetmap.org/edit#map=18/"&amp;G90 &amp; "/"&amp; H90 )</f>
        <v>https://www.openstreetmap.org/edit#map=18/42.709972/0.338167</v>
      </c>
      <c r="P90" s="31" t="str">
        <f>"&lt;a href='https://www.windy.com/"&amp;G90&amp;"/"&amp;H90&amp;"/wind?"&amp;G90&amp;","&amp;H90&amp;",13' target='_blank'&gt;&lt;img src='/wp-content/uploads/icono-windy-small.png' alt='Windy' title='Viento Windy'&gt;&lt;/a&gt;"</f>
        <v>&lt;a href='https://www.windy.com/42.709972/0.338167/wind?42.709972,0.338167,13' target='_blank'&gt;&lt;img src='/wp-content/uploads/icono-windy-small.png' alt='Windy' title='Viento Windy'&gt;&lt;/a&gt;</v>
      </c>
      <c r="Q90" s="47" t="str">
        <f>HYPERLINK("https://www.windy.com/"&amp;G90&amp;"/"&amp;H90&amp;"/wind?"&amp;G90&amp;","&amp;H90&amp;",13")</f>
        <v>https://www.windy.com/42.709972/0.338167/wind?42.709972,0.338167,13</v>
      </c>
      <c r="R90" s="31" t="str">
        <f>"&lt;a href='https://www.meteoblue.com/es/tiempo/pronostico/multimodel/"&amp;G90 &amp; "N" &amp; H90 &amp; "E" &amp; "' target='_blank'&gt;" &amp;"&lt;img src='/wp-content/uploads/icono-meteoblue-small.png' alt='Meteoblue' title='Multimodel Meteoblue'&gt;" &amp; "&lt;/a&gt;"</f>
        <v>&lt;a href='https://www.meteoblue.com/es/tiempo/pronostico/multimodel/42.709972N0.338167E' target='_blank'&gt;&lt;img src='/wp-content/uploads/icono-meteoblue-small.png' alt='Meteoblue' title='Multimodel Meteoblue'&gt;&lt;/a&gt;</v>
      </c>
      <c r="S90" s="47" t="str">
        <f>HYPERLINK("https://www.meteoblue.com/es/tiempo/pronostico/multimodel/"&amp;G90 &amp; "N" &amp; H90 &amp; "E")</f>
        <v>https://www.meteoblue.com/es/tiempo/pronostico/multimodel/42.709972N0.338167E</v>
      </c>
      <c r="T90" s="31" t="str">
        <f>"&lt;a href='https://brouter.de/brouter-web/#map=13/"&amp;G90&amp;"/"&amp;H90&amp;"/OpenTopoMap&amp;pois="&amp;H90&amp;","&amp;G90&amp; "' target='_blank'&gt;" &amp;"&lt;img src='/wp-content/uploads/icono-mapa-topografico-small.png' alt='Mapa topográfico brouter.de' title='Mapa topográfico brouter.de'&gt;" &amp; "&lt;/a&gt;"</f>
        <v>&lt;a href='https://brouter.de/brouter-web/#map=13/42.709972/0.338167/OpenTopoMap&amp;pois=0.338167,42.709972' target='_blank'&gt;&lt;img src='/wp-content/uploads/icono-mapa-topografico-small.png' alt='Mapa topográfico brouter.de' title='Mapa topográfico brouter.de'&gt;&lt;/a&gt;</v>
      </c>
      <c r="U90" s="47" t="str">
        <f>HYPERLINK("https://brouter.de/brouter-web/#map=13/"&amp;G90&amp;"/"&amp;H90&amp;"/OpenTopoMap&amp;pois="&amp;H90&amp;","&amp;G90)</f>
        <v>https://brouter.de/brouter-web/#map=13/42.709972/0.338167/OpenTopoMap&amp;pois=0.338167,42.709972</v>
      </c>
      <c r="V90" s="31" t="str">
        <f>"&lt;a href='https://gpx.studio/app#13/"&amp;G90&amp;"/"&amp;H90&amp;"' target='_blank'&gt;" &amp;"&lt;img src='/wp-content/uploads/icono-mapa-topografico-gpx-studio-small.png' alt='Mapa topográfico gpx.studio' title='Mapa topográfico gpx.studio'&gt;" &amp; "&lt;/a&gt;"</f>
        <v>&lt;a href='https://gpx.studio/app#13/42.709972/0.338167' target='_blank'&gt;&lt;img src='/wp-content/uploads/icono-mapa-topografico-gpx-studio-small.png' alt='Mapa topográfico gpx.studio' title='Mapa topográfico gpx.studio'&gt;&lt;/a&gt;</v>
      </c>
      <c r="W90" s="47" t="str">
        <f>HYPERLINK("https://gpx.studio/app#13/"&amp;G90&amp;"/"&amp;H90)</f>
        <v>https://gpx.studio/app#13/42.709972/0.338167</v>
      </c>
      <c r="X90" s="47" t="str">
        <f>HYPERLINK("https://nakarte.me/#m=13/"&amp;G90&amp;"/"&amp;H90&amp;"&amp;l=Czt/Sa")</f>
        <v>https://nakarte.me/#m=13/42.709972/0.338167&amp;l=Czt/Sa</v>
      </c>
      <c r="Y90" s="31" t="str">
        <f>"&lt;a href='https://www.google.com/maps/dir/42.8664,-2.6852/" &amp; G90&amp; "," &amp; H90 &amp; "' target='_blank'&gt;" &amp;"&lt;img src='/wp-content/uploads/icono-navegacion-google-maps-small.png' alt='Navegación Google Maps' title='Navegación Google Maps'&gt;" &amp; "&lt;/a&gt;"</f>
        <v>&lt;a href='https://www.google.com/maps/dir/42.8664,-2.6852/42.709972,0.338167' target='_blank'&gt;&lt;img src='/wp-content/uploads/icono-navegacion-google-maps-small.png' alt='Navegación Google Maps' title='Navegación Google Maps'&gt;&lt;/a&gt;</v>
      </c>
      <c r="Z90" s="46" t="str">
        <f>"&lt;a style='display: block; text-align: center; padding: 0px 0; font-size: 1.4em;' href='https://tresmiles.es/mapa.html?lat="&amp;G90&amp;"&amp;lon="&amp;H90&amp;"&amp;zoom=17'&gt;&lt;img src='/wp-content/uploads/icono-mapa-topografico-small.png' alt='Mapa' title='Mapa'&gt;&lt;/a&gt;"</f>
        <v>&lt;a style='display: block; text-align: center; padding: 0px 0; font-size: 1.4em;' href='https://tresmiles.es/mapa.html?lat=42.709972&amp;lon=0.338167&amp;zoom=17'&gt;&lt;img src='/wp-content/uploads/icono-mapa-topografico-small.png' alt='Mapa' title='Mapa'&gt;&lt;/a&gt;</v>
      </c>
      <c r="AA90" s="46" t="str">
        <f>IF(J90="",
"",
"&lt;div style='display: block; text-align: center; padding: 0px 0; font-size: 1.4em;'&gt;"&amp;
"&lt;a href='#!' class='open-popup' data-info='"&amp;"ℹ "&amp;J90&amp;"'&gt;"&amp;
"&lt;img src='/wp-content/uploads/icono-informacion-small.png' alt='Más información' title='Más información'&gt;"
&amp;"&lt;/a&gt;&lt;/div&gt;"
)</f>
        <v/>
      </c>
    </row>
    <row r="91" spans="1:27" ht="14.5" customHeight="1" x14ac:dyDescent="0.35">
      <c r="A91" s="32" t="s">
        <v>1024</v>
      </c>
      <c r="B91" s="32" t="s">
        <v>6</v>
      </c>
      <c r="C91" s="32" t="s">
        <v>1900</v>
      </c>
      <c r="D91" s="33" t="s">
        <v>1513</v>
      </c>
      <c r="E91" s="33" t="s">
        <v>259</v>
      </c>
      <c r="F91" s="34">
        <v>3025</v>
      </c>
      <c r="G91" s="38" t="s">
        <v>898</v>
      </c>
      <c r="H91" s="38" t="s">
        <v>899</v>
      </c>
      <c r="I91" s="37" t="s">
        <v>50</v>
      </c>
      <c r="J91" s="45"/>
      <c r="K91" s="45" t="s">
        <v>1022</v>
      </c>
      <c r="L91" s="45" t="s">
        <v>1022</v>
      </c>
      <c r="M91" s="55">
        <v>1</v>
      </c>
      <c r="N91" s="46" t="str">
        <f>"&lt;wpt lat="""&amp;G91&amp;""" lon="""&amp;H91&amp;"""&gt;&lt;ele&gt;"&amp;F91&amp;"&lt;/ele&gt;&lt;name&gt;"&amp;D91&amp;"&lt;/name&gt;&lt;desc&gt;Nombre oficial: "&amp;E91&amp;"&amp;#10;Altitud: "&amp;F91&amp;" m &amp;#10;Dificultad: "&amp;I91&amp;"&amp;#10;Más información: "&amp;J91&amp;"&lt;/desc&gt;&lt;/wpt&gt;"</f>
        <v>&lt;wpt lat="42.713222" lon="0.392778"&gt;&lt;ele&gt;3025&lt;/ele&gt;&lt;name&gt;Pic de l'Abeillé&lt;/name&gt;&lt;desc&gt;Nombre oficial: Punta de l'Abella&amp;#10;Altitud: 3025 m &amp;#10;Dificultad: F+&amp;#10;Más información: &lt;/desc&gt;&lt;/wpt&gt;</v>
      </c>
      <c r="O91" s="48" t="str">
        <f>HYPERLINK("https://www.openstreetmap.org/edit#map=18/"&amp;G91 &amp; "/"&amp; H91 )</f>
        <v>https://www.openstreetmap.org/edit#map=18/42.713222/0.392778</v>
      </c>
      <c r="P91" s="31" t="str">
        <f>"&lt;a href='https://www.windy.com/"&amp;G91&amp;"/"&amp;H91&amp;"/wind?"&amp;G91&amp;","&amp;H91&amp;",13' target='_blank'&gt;&lt;img src='/wp-content/uploads/icono-windy-small.png' alt='Windy' title='Viento Windy'&gt;&lt;/a&gt;"</f>
        <v>&lt;a href='https://www.windy.com/42.713222/0.392778/wind?42.713222,0.392778,13' target='_blank'&gt;&lt;img src='/wp-content/uploads/icono-windy-small.png' alt='Windy' title='Viento Windy'&gt;&lt;/a&gt;</v>
      </c>
      <c r="Q91" s="47" t="str">
        <f>HYPERLINK("https://www.windy.com/"&amp;G91&amp;"/"&amp;H91&amp;"/wind?"&amp;G91&amp;","&amp;H91&amp;",13")</f>
        <v>https://www.windy.com/42.713222/0.392778/wind?42.713222,0.392778,13</v>
      </c>
      <c r="R91" s="31" t="str">
        <f>"&lt;a href='https://www.meteoblue.com/es/tiempo/pronostico/multimodel/"&amp;G91 &amp; "N" &amp; H91 &amp; "E" &amp; "' target='_blank'&gt;" &amp;"&lt;img src='/wp-content/uploads/icono-meteoblue-small.png' alt='Meteoblue' title='Multimodel Meteoblue'&gt;" &amp; "&lt;/a&gt;"</f>
        <v>&lt;a href='https://www.meteoblue.com/es/tiempo/pronostico/multimodel/42.713222N0.392778E' target='_blank'&gt;&lt;img src='/wp-content/uploads/icono-meteoblue-small.png' alt='Meteoblue' title='Multimodel Meteoblue'&gt;&lt;/a&gt;</v>
      </c>
      <c r="S91" s="47" t="str">
        <f>HYPERLINK("https://www.meteoblue.com/es/tiempo/pronostico/multimodel/"&amp;G91 &amp; "N" &amp; H91 &amp; "E")</f>
        <v>https://www.meteoblue.com/es/tiempo/pronostico/multimodel/42.713222N0.392778E</v>
      </c>
      <c r="T91" s="31" t="str">
        <f>"&lt;a href='https://brouter.de/brouter-web/#map=13/"&amp;G91&amp;"/"&amp;H91&amp;"/OpenTopoMap&amp;pois="&amp;H91&amp;","&amp;G91&amp; "' target='_blank'&gt;" &amp;"&lt;img src='/wp-content/uploads/icono-mapa-topografico-small.png' alt='Mapa topográfico brouter.de' title='Mapa topográfico brouter.de'&gt;" &amp; "&lt;/a&gt;"</f>
        <v>&lt;a href='https://brouter.de/brouter-web/#map=13/42.713222/0.392778/OpenTopoMap&amp;pois=0.392778,42.713222' target='_blank'&gt;&lt;img src='/wp-content/uploads/icono-mapa-topografico-small.png' alt='Mapa topográfico brouter.de' title='Mapa topográfico brouter.de'&gt;&lt;/a&gt;</v>
      </c>
      <c r="U91" s="47" t="str">
        <f>HYPERLINK("https://brouter.de/brouter-web/#map=13/"&amp;G91&amp;"/"&amp;H91&amp;"/OpenTopoMap&amp;pois="&amp;H91&amp;","&amp;G91)</f>
        <v>https://brouter.de/brouter-web/#map=13/42.713222/0.392778/OpenTopoMap&amp;pois=0.392778,42.713222</v>
      </c>
      <c r="V91" s="31" t="str">
        <f>"&lt;a href='https://gpx.studio/app#13/"&amp;G91&amp;"/"&amp;H91&amp;"' target='_blank'&gt;" &amp;"&lt;img src='/wp-content/uploads/icono-mapa-topografico-gpx-studio-small.png' alt='Mapa topográfico gpx.studio' title='Mapa topográfico gpx.studio'&gt;" &amp; "&lt;/a&gt;"</f>
        <v>&lt;a href='https://gpx.studio/app#13/42.713222/0.392778' target='_blank'&gt;&lt;img src='/wp-content/uploads/icono-mapa-topografico-gpx-studio-small.png' alt='Mapa topográfico gpx.studio' title='Mapa topográfico gpx.studio'&gt;&lt;/a&gt;</v>
      </c>
      <c r="W91" s="47" t="str">
        <f>HYPERLINK("https://gpx.studio/app#13/"&amp;G91&amp;"/"&amp;H91)</f>
        <v>https://gpx.studio/app#13/42.713222/0.392778</v>
      </c>
      <c r="X91" s="47" t="str">
        <f>HYPERLINK("https://nakarte.me/#m=13/"&amp;G91&amp;"/"&amp;H91&amp;"&amp;l=Czt/Sa")</f>
        <v>https://nakarte.me/#m=13/42.713222/0.392778&amp;l=Czt/Sa</v>
      </c>
      <c r="Y91" s="31" t="str">
        <f>"&lt;a href='https://www.google.com/maps/dir/42.8664,-2.6852/" &amp; G91&amp; "," &amp; H91 &amp; "' target='_blank'&gt;" &amp;"&lt;img src='/wp-content/uploads/icono-navegacion-google-maps-small.png' alt='Navegación Google Maps' title='Navegación Google Maps'&gt;" &amp; "&lt;/a&gt;"</f>
        <v>&lt;a href='https://www.google.com/maps/dir/42.8664,-2.6852/42.713222,0.392778' target='_blank'&gt;&lt;img src='/wp-content/uploads/icono-navegacion-google-maps-small.png' alt='Navegación Google Maps' title='Navegación Google Maps'&gt;&lt;/a&gt;</v>
      </c>
      <c r="Z91" s="46" t="str">
        <f>"&lt;a style='display: block; text-align: center; padding: 0px 0; font-size: 1.4em;' href='https://tresmiles.es/mapa.html?lat="&amp;G91&amp;"&amp;lon="&amp;H91&amp;"&amp;zoom=17'&gt;&lt;img src='/wp-content/uploads/icono-mapa-topografico-small.png' alt='Mapa' title='Mapa'&gt;&lt;/a&gt;"</f>
        <v>&lt;a style='display: block; text-align: center; padding: 0px 0; font-size: 1.4em;' href='https://tresmiles.es/mapa.html?lat=42.713222&amp;lon=0.392778&amp;zoom=17'&gt;&lt;img src='/wp-content/uploads/icono-mapa-topografico-small.png' alt='Mapa' title='Mapa'&gt;&lt;/a&gt;</v>
      </c>
      <c r="AA91" s="46" t="str">
        <f>IF(J91="",
"",
"&lt;div style='display: block; text-align: center; padding: 0px 0; font-size: 1.4em;'&gt;"&amp;
"&lt;a href='#!' class='open-popup' data-info='"&amp;"ℹ "&amp;J91&amp;"'&gt;"&amp;
"&lt;img src='/wp-content/uploads/icono-informacion-small.png' alt='Más información' title='Más información'&gt;"
&amp;"&lt;/a&gt;&lt;/div&gt;"
)</f>
        <v/>
      </c>
    </row>
    <row r="92" spans="1:27" ht="14.5" customHeight="1" x14ac:dyDescent="0.35">
      <c r="A92" s="32" t="s">
        <v>1026</v>
      </c>
      <c r="B92" s="32" t="s">
        <v>1230</v>
      </c>
      <c r="C92" s="32" t="s">
        <v>1900</v>
      </c>
      <c r="D92" s="33" t="s">
        <v>1514</v>
      </c>
      <c r="E92" s="37" t="s">
        <v>4</v>
      </c>
      <c r="F92" s="36">
        <v>3023</v>
      </c>
      <c r="G92" s="37" t="s">
        <v>1069</v>
      </c>
      <c r="H92" s="37" t="s">
        <v>1070</v>
      </c>
      <c r="I92" s="37" t="s">
        <v>50</v>
      </c>
      <c r="J92" s="45"/>
      <c r="K92" s="45" t="s">
        <v>1022</v>
      </c>
      <c r="L92" s="45"/>
      <c r="M92" s="55">
        <v>1</v>
      </c>
      <c r="N92" s="46" t="str">
        <f>"&lt;wpt lat="""&amp;G92&amp;""" lon="""&amp;H92&amp;"""&gt;&lt;ele&gt;"&amp;F92&amp;"&lt;/ele&gt;&lt;name&gt;"&amp;D92&amp;"&lt;/name&gt;&lt;desc&gt;Nombre oficial: "&amp;E92&amp;"&amp;#10;Altitud: "&amp;F92&amp;" m &amp;#10;Dificultad: "&amp;I92&amp;"&amp;#10;Más información: "&amp;J92&amp;"&lt;/desc&gt;&lt;/wpt&gt;"</f>
        <v>&lt;wpt lat="42.734783" lon="0.360001"&gt;&lt;ele&gt;3023&lt;/ele&gt;&lt;name&gt;Pic de Lustou&lt;/name&gt;&lt;desc&gt;Nombre oficial: &amp;#10;Altitud: 3023 m &amp;#10;Dificultad: F+&amp;#10;Más información: &lt;/desc&gt;&lt;/wpt&gt;</v>
      </c>
      <c r="O92" s="48" t="str">
        <f>HYPERLINK("https://www.openstreetmap.org/edit#map=18/"&amp;G92 &amp; "/"&amp; H92 )</f>
        <v>https://www.openstreetmap.org/edit#map=18/42.734783/0.360001</v>
      </c>
      <c r="P92" s="31" t="str">
        <f>"&lt;a href='https://www.windy.com/"&amp;G92&amp;"/"&amp;H92&amp;"/wind?"&amp;G92&amp;","&amp;H92&amp;",13' target='_blank'&gt;&lt;img src='/wp-content/uploads/icono-windy-small.png' alt='Windy' title='Viento Windy'&gt;&lt;/a&gt;"</f>
        <v>&lt;a href='https://www.windy.com/42.734783/0.360001/wind?42.734783,0.360001,13' target='_blank'&gt;&lt;img src='/wp-content/uploads/icono-windy-small.png' alt='Windy' title='Viento Windy'&gt;&lt;/a&gt;</v>
      </c>
      <c r="Q92" s="47" t="str">
        <f>HYPERLINK("https://www.windy.com/"&amp;G92&amp;"/"&amp;H92&amp;"/wind?"&amp;G92&amp;","&amp;H92&amp;",13")</f>
        <v>https://www.windy.com/42.734783/0.360001/wind?42.734783,0.360001,13</v>
      </c>
      <c r="R92" s="31" t="str">
        <f>"&lt;a href='https://www.meteoblue.com/es/tiempo/pronostico/multimodel/"&amp;G92 &amp; "N" &amp; H92 &amp; "E" &amp; "' target='_blank'&gt;" &amp;"&lt;img src='/wp-content/uploads/icono-meteoblue-small.png' alt='Meteoblue' title='Multimodel Meteoblue'&gt;" &amp; "&lt;/a&gt;"</f>
        <v>&lt;a href='https://www.meteoblue.com/es/tiempo/pronostico/multimodel/42.734783N0.360001E' target='_blank'&gt;&lt;img src='/wp-content/uploads/icono-meteoblue-small.png' alt='Meteoblue' title='Multimodel Meteoblue'&gt;&lt;/a&gt;</v>
      </c>
      <c r="S92" s="47" t="str">
        <f>HYPERLINK("https://www.meteoblue.com/es/tiempo/pronostico/multimodel/"&amp;G92 &amp; "N" &amp; H92 &amp; "E")</f>
        <v>https://www.meteoblue.com/es/tiempo/pronostico/multimodel/42.734783N0.360001E</v>
      </c>
      <c r="T92" s="31" t="str">
        <f>"&lt;a href='https://brouter.de/brouter-web/#map=13/"&amp;G92&amp;"/"&amp;H92&amp;"/OpenTopoMap&amp;pois="&amp;H92&amp;","&amp;G92&amp; "' target='_blank'&gt;" &amp;"&lt;img src='/wp-content/uploads/icono-mapa-topografico-small.png' alt='Mapa topográfico brouter.de' title='Mapa topográfico brouter.de'&gt;" &amp; "&lt;/a&gt;"</f>
        <v>&lt;a href='https://brouter.de/brouter-web/#map=13/42.734783/0.360001/OpenTopoMap&amp;pois=0.360001,42.734783' target='_blank'&gt;&lt;img src='/wp-content/uploads/icono-mapa-topografico-small.png' alt='Mapa topográfico brouter.de' title='Mapa topográfico brouter.de'&gt;&lt;/a&gt;</v>
      </c>
      <c r="U92" s="47" t="str">
        <f>HYPERLINK("https://brouter.de/brouter-web/#map=13/"&amp;G92&amp;"/"&amp;H92&amp;"/OpenTopoMap&amp;pois="&amp;H92&amp;","&amp;G92)</f>
        <v>https://brouter.de/brouter-web/#map=13/42.734783/0.360001/OpenTopoMap&amp;pois=0.360001,42.734783</v>
      </c>
      <c r="V92" s="31" t="str">
        <f>"&lt;a href='https://gpx.studio/app#13/"&amp;G92&amp;"/"&amp;H92&amp;"' target='_blank'&gt;" &amp;"&lt;img src='/wp-content/uploads/icono-mapa-topografico-gpx-studio-small.png' alt='Mapa topográfico gpx.studio' title='Mapa topográfico gpx.studio'&gt;" &amp; "&lt;/a&gt;"</f>
        <v>&lt;a href='https://gpx.studio/app#13/42.734783/0.360001' target='_blank'&gt;&lt;img src='/wp-content/uploads/icono-mapa-topografico-gpx-studio-small.png' alt='Mapa topográfico gpx.studio' title='Mapa topográfico gpx.studio'&gt;&lt;/a&gt;</v>
      </c>
      <c r="W92" s="47" t="str">
        <f>HYPERLINK("https://gpx.studio/app#13/"&amp;G92&amp;"/"&amp;H92)</f>
        <v>https://gpx.studio/app#13/42.734783/0.360001</v>
      </c>
      <c r="X92" s="47" t="str">
        <f>HYPERLINK("https://nakarte.me/#m=13/"&amp;G92&amp;"/"&amp;H92&amp;"&amp;l=Czt/Sa")</f>
        <v>https://nakarte.me/#m=13/42.734783/0.360001&amp;l=Czt/Sa</v>
      </c>
      <c r="Y92" s="31" t="str">
        <f>"&lt;a href='https://www.google.com/maps/dir/42.8664,-2.6852/" &amp; G92&amp; "," &amp; H92 &amp; "' target='_blank'&gt;" &amp;"&lt;img src='/wp-content/uploads/icono-navegacion-google-maps-small.png' alt='Navegación Google Maps' title='Navegación Google Maps'&gt;" &amp; "&lt;/a&gt;"</f>
        <v>&lt;a href='https://www.google.com/maps/dir/42.8664,-2.6852/42.734783,0.360001' target='_blank'&gt;&lt;img src='/wp-content/uploads/icono-navegacion-google-maps-small.png' alt='Navegación Google Maps' title='Navegación Google Maps'&gt;&lt;/a&gt;</v>
      </c>
      <c r="Z92" s="46" t="str">
        <f>"&lt;a style='display: block; text-align: center; padding: 0px 0; font-size: 1.4em;' href='https://tresmiles.es/mapa.html?lat="&amp;G92&amp;"&amp;lon="&amp;H92&amp;"&amp;zoom=17'&gt;&lt;img src='/wp-content/uploads/icono-mapa-topografico-small.png' alt='Mapa' title='Mapa'&gt;&lt;/a&gt;"</f>
        <v>&lt;a style='display: block; text-align: center; padding: 0px 0; font-size: 1.4em;' href='https://tresmiles.es/mapa.html?lat=42.734783&amp;lon=0.360001&amp;zoom=17'&gt;&lt;img src='/wp-content/uploads/icono-mapa-topografico-small.png' alt='Mapa' title='Mapa'&gt;&lt;/a&gt;</v>
      </c>
      <c r="AA92" s="46" t="str">
        <f>IF(J92="",
"",
"&lt;div style='display: block; text-align: center; padding: 0px 0; font-size: 1.4em;'&gt;"&amp;
"&lt;a href='#!' class='open-popup' data-info='"&amp;"ℹ "&amp;J92&amp;"'&gt;"&amp;
"&lt;img src='/wp-content/uploads/icono-informacion-small.png' alt='Más información' title='Más información'&gt;"
&amp;"&lt;/a&gt;&lt;/div&gt;"
)</f>
        <v/>
      </c>
    </row>
    <row r="93" spans="1:27" ht="14.5" customHeight="1" x14ac:dyDescent="0.35">
      <c r="A93" s="32" t="s">
        <v>1024</v>
      </c>
      <c r="B93" s="32" t="s">
        <v>6</v>
      </c>
      <c r="C93" s="32" t="s">
        <v>1900</v>
      </c>
      <c r="D93" s="33" t="s">
        <v>1516</v>
      </c>
      <c r="E93" s="33" t="s">
        <v>258</v>
      </c>
      <c r="F93" s="34">
        <v>3022</v>
      </c>
      <c r="G93" s="38" t="s">
        <v>906</v>
      </c>
      <c r="H93" s="38" t="s">
        <v>907</v>
      </c>
      <c r="I93" s="37" t="s">
        <v>51</v>
      </c>
      <c r="J93" s="45" t="s">
        <v>2298</v>
      </c>
      <c r="K93" s="45" t="s">
        <v>1022</v>
      </c>
      <c r="L93" s="45" t="s">
        <v>1022</v>
      </c>
      <c r="M93" s="55">
        <v>1</v>
      </c>
      <c r="N93" s="46" t="str">
        <f>"&lt;wpt lat="""&amp;G93&amp;""" lon="""&amp;H93&amp;"""&gt;&lt;ele&gt;"&amp;F93&amp;"&lt;/ele&gt;&lt;name&gt;"&amp;D93&amp;"&lt;/name&gt;&lt;desc&gt;Nombre oficial: "&amp;E93&amp;"&amp;#10;Altitud: "&amp;F93&amp;" m &amp;#10;Dificultad: "&amp;I93&amp;"&amp;#10;Más información: "&amp;J93&amp;"&lt;/desc&gt;&lt;/wpt&gt;"</f>
        <v>&lt;wpt lat="42.711083" lon="0.384972"&gt;&lt;ele&gt;3022&lt;/ele&gt;&lt;name&gt;Pico Puerto la Pez&lt;/name&gt;&lt;desc&gt;Nombre oficial: Punta d'el Puerto&amp;#10;Altitud: 3022 m &amp;#10;Dificultad: PD-&amp;#10;Más información: POSIBLE DISCREPANCIA, ERROR O A ESTUDIAR. A. a estudiar: solo 7 m prominencia respecto al collado con el otro poco. bastante claro&lt;/desc&gt;&lt;/wpt&gt;</v>
      </c>
      <c r="O93" s="48" t="str">
        <f>HYPERLINK("https://www.openstreetmap.org/edit#map=18/"&amp;G93 &amp; "/"&amp; H93 )</f>
        <v>https://www.openstreetmap.org/edit#map=18/42.711083/0.384972</v>
      </c>
      <c r="P93" s="31" t="str">
        <f>"&lt;a href='https://www.windy.com/"&amp;G93&amp;"/"&amp;H93&amp;"/wind?"&amp;G93&amp;","&amp;H93&amp;",13' target='_blank'&gt;&lt;img src='/wp-content/uploads/icono-windy-small.png' alt='Windy' title='Viento Windy'&gt;&lt;/a&gt;"</f>
        <v>&lt;a href='https://www.windy.com/42.711083/0.384972/wind?42.711083,0.384972,13' target='_blank'&gt;&lt;img src='/wp-content/uploads/icono-windy-small.png' alt='Windy' title='Viento Windy'&gt;&lt;/a&gt;</v>
      </c>
      <c r="Q93" s="47" t="str">
        <f>HYPERLINK("https://www.windy.com/"&amp;G93&amp;"/"&amp;H93&amp;"/wind?"&amp;G93&amp;","&amp;H93&amp;",13")</f>
        <v>https://www.windy.com/42.711083/0.384972/wind?42.711083,0.384972,13</v>
      </c>
      <c r="R93" s="31" t="str">
        <f>"&lt;a href='https://www.meteoblue.com/es/tiempo/pronostico/multimodel/"&amp;G93 &amp; "N" &amp; H93 &amp; "E" &amp; "' target='_blank'&gt;" &amp;"&lt;img src='/wp-content/uploads/icono-meteoblue-small.png' alt='Meteoblue' title='Multimodel Meteoblue'&gt;" &amp; "&lt;/a&gt;"</f>
        <v>&lt;a href='https://www.meteoblue.com/es/tiempo/pronostico/multimodel/42.711083N0.384972E' target='_blank'&gt;&lt;img src='/wp-content/uploads/icono-meteoblue-small.png' alt='Meteoblue' title='Multimodel Meteoblue'&gt;&lt;/a&gt;</v>
      </c>
      <c r="S93" s="47" t="str">
        <f>HYPERLINK("https://www.meteoblue.com/es/tiempo/pronostico/multimodel/"&amp;G93 &amp; "N" &amp; H93 &amp; "E")</f>
        <v>https://www.meteoblue.com/es/tiempo/pronostico/multimodel/42.711083N0.384972E</v>
      </c>
      <c r="T93" s="31" t="str">
        <f>"&lt;a href='https://brouter.de/brouter-web/#map=13/"&amp;G93&amp;"/"&amp;H93&amp;"/OpenTopoMap&amp;pois="&amp;H93&amp;","&amp;G93&amp; "' target='_blank'&gt;" &amp;"&lt;img src='/wp-content/uploads/icono-mapa-topografico-small.png' alt='Mapa topográfico brouter.de' title='Mapa topográfico brouter.de'&gt;" &amp; "&lt;/a&gt;"</f>
        <v>&lt;a href='https://brouter.de/brouter-web/#map=13/42.711083/0.384972/OpenTopoMap&amp;pois=0.384972,42.711083' target='_blank'&gt;&lt;img src='/wp-content/uploads/icono-mapa-topografico-small.png' alt='Mapa topográfico brouter.de' title='Mapa topográfico brouter.de'&gt;&lt;/a&gt;</v>
      </c>
      <c r="U93" s="47" t="str">
        <f>HYPERLINK("https://brouter.de/brouter-web/#map=13/"&amp;G93&amp;"/"&amp;H93&amp;"/OpenTopoMap&amp;pois="&amp;H93&amp;","&amp;G93)</f>
        <v>https://brouter.de/brouter-web/#map=13/42.711083/0.384972/OpenTopoMap&amp;pois=0.384972,42.711083</v>
      </c>
      <c r="V93" s="31" t="str">
        <f>"&lt;a href='https://gpx.studio/app#13/"&amp;G93&amp;"/"&amp;H93&amp;"' target='_blank'&gt;" &amp;"&lt;img src='/wp-content/uploads/icono-mapa-topografico-gpx-studio-small.png' alt='Mapa topográfico gpx.studio' title='Mapa topográfico gpx.studio'&gt;" &amp; "&lt;/a&gt;"</f>
        <v>&lt;a href='https://gpx.studio/app#13/42.711083/0.384972' target='_blank'&gt;&lt;img src='/wp-content/uploads/icono-mapa-topografico-gpx-studio-small.png' alt='Mapa topográfico gpx.studio' title='Mapa topográfico gpx.studio'&gt;&lt;/a&gt;</v>
      </c>
      <c r="W93" s="47" t="str">
        <f>HYPERLINK("https://gpx.studio/app#13/"&amp;G93&amp;"/"&amp;H93)</f>
        <v>https://gpx.studio/app#13/42.711083/0.384972</v>
      </c>
      <c r="X93" s="47" t="str">
        <f>HYPERLINK("https://nakarte.me/#m=13/"&amp;G93&amp;"/"&amp;H93&amp;"&amp;l=Czt/Sa")</f>
        <v>https://nakarte.me/#m=13/42.711083/0.384972&amp;l=Czt/Sa</v>
      </c>
      <c r="Y93" s="31" t="str">
        <f>"&lt;a href='https://www.google.com/maps/dir/42.8664,-2.6852/" &amp; G93&amp; "," &amp; H93 &amp; "' target='_blank'&gt;" &amp;"&lt;img src='/wp-content/uploads/icono-navegacion-google-maps-small.png' alt='Navegación Google Maps' title='Navegación Google Maps'&gt;" &amp; "&lt;/a&gt;"</f>
        <v>&lt;a href='https://www.google.com/maps/dir/42.8664,-2.6852/42.711083,0.384972' target='_blank'&gt;&lt;img src='/wp-content/uploads/icono-navegacion-google-maps-small.png' alt='Navegación Google Maps' title='Navegación Google Maps'&gt;&lt;/a&gt;</v>
      </c>
      <c r="Z93" s="46" t="str">
        <f>"&lt;a style='display: block; text-align: center; padding: 0px 0; font-size: 1.4em;' href='https://tresmiles.es/mapa.html?lat="&amp;G93&amp;"&amp;lon="&amp;H93&amp;"&amp;zoom=17'&gt;&lt;img src='/wp-content/uploads/icono-mapa-topografico-small.png' alt='Mapa' title='Mapa'&gt;&lt;/a&gt;"</f>
        <v>&lt;a style='display: block; text-align: center; padding: 0px 0; font-size: 1.4em;' href='https://tresmiles.es/mapa.html?lat=42.711083&amp;lon=0.384972&amp;zoom=17'&gt;&lt;img src='/wp-content/uploads/icono-mapa-topografico-small.png' alt='Mapa' title='Mapa'&gt;&lt;/a&gt;</v>
      </c>
      <c r="AA93" s="46" t="str">
        <f>IF(J93="",
"",
"&lt;div style='display: block; text-align: center; padding: 0px 0; font-size: 1.4em;'&gt;"&amp;
"&lt;a href='#!' class='open-popup' data-info='"&amp;"ℹ "&amp;J93&amp;"'&gt;"&amp;
"&lt;img src='/wp-content/uploads/icono-informacion-small.png' alt='Más información' title='Más información'&gt;"
&amp;"&lt;/a&gt;&lt;/div&gt;"
)</f>
        <v>&lt;div style='display: block; text-align: center; padding: 0px 0; font-size: 1.4em;'&gt;&lt;a href='#!' class='open-popup' data-info='ℹ POSIBLE DISCREPANCIA, ERROR O A ESTUDIAR. A. a estudiar: solo 7 m prominencia respecto al collado con el otro poco. bastante claro'&gt;&lt;img src='/wp-content/uploads/icono-informacion-small.png' alt='Más información' title='Más información'&gt;&lt;/a&gt;&lt;/div&gt;</v>
      </c>
    </row>
    <row r="94" spans="1:27" ht="14.5" customHeight="1" x14ac:dyDescent="0.35">
      <c r="A94" s="32" t="s">
        <v>1024</v>
      </c>
      <c r="B94" s="32" t="s">
        <v>6</v>
      </c>
      <c r="C94" s="32" t="s">
        <v>1900</v>
      </c>
      <c r="D94" s="33" t="s">
        <v>1515</v>
      </c>
      <c r="E94" s="33" t="s">
        <v>584</v>
      </c>
      <c r="F94" s="34">
        <v>3022</v>
      </c>
      <c r="G94" s="38" t="s">
        <v>908</v>
      </c>
      <c r="H94" s="38" t="s">
        <v>909</v>
      </c>
      <c r="I94" s="37" t="s">
        <v>51</v>
      </c>
      <c r="J94" s="45" t="s">
        <v>1462</v>
      </c>
      <c r="K94" s="45" t="s">
        <v>1022</v>
      </c>
      <c r="L94" s="45" t="s">
        <v>1022</v>
      </c>
      <c r="M94" s="55">
        <v>1</v>
      </c>
      <c r="N94" s="46" t="str">
        <f>"&lt;wpt lat="""&amp;G94&amp;""" lon="""&amp;H94&amp;"""&gt;&lt;ele&gt;"&amp;F94&amp;"&lt;/ele&gt;&lt;name&gt;"&amp;D94&amp;"&lt;/name&gt;&lt;desc&gt;Nombre oficial: "&amp;E94&amp;"&amp;#10;Altitud: "&amp;F94&amp;" m &amp;#10;Dificultad: "&amp;I94&amp;"&amp;#10;Más información: "&amp;J94&amp;"&lt;/desc&gt;&lt;/wpt&gt;"</f>
        <v>&lt;wpt lat="42.710667" lon="0.384694"&gt;&lt;ele&gt;3022&lt;/ele&gt;&lt;name&gt;Pico de la Pez&lt;/name&gt;&lt;desc&gt;Nombre oficial: Punta de la Pez&amp;#10;Altitud: 3022 m &amp;#10;Dificultad: PD-&amp;#10;Más información: La Guía Alejos tiene un error de intercambio de datos, ya que en el listado de dificultades pone F+ a este pico y PD- al "Pico del Puerto de la Pez" (al que pone PD- en el listado de dificultades y F+ en la descripción). Otro nombre es "Abeillé Occidental"&lt;/desc&gt;&lt;/wpt&gt;</v>
      </c>
      <c r="O94" s="48" t="str">
        <f>HYPERLINK("https://www.openstreetmap.org/edit#map=18/"&amp;G94 &amp; "/"&amp; H94 )</f>
        <v>https://www.openstreetmap.org/edit#map=18/42.710667/0.384694</v>
      </c>
      <c r="P94" s="31" t="str">
        <f>"&lt;a href='https://www.windy.com/"&amp;G94&amp;"/"&amp;H94&amp;"/wind?"&amp;G94&amp;","&amp;H94&amp;",13' target='_blank'&gt;&lt;img src='/wp-content/uploads/icono-windy-small.png' alt='Windy' title='Viento Windy'&gt;&lt;/a&gt;"</f>
        <v>&lt;a href='https://www.windy.com/42.710667/0.384694/wind?42.710667,0.384694,13' target='_blank'&gt;&lt;img src='/wp-content/uploads/icono-windy-small.png' alt='Windy' title='Viento Windy'&gt;&lt;/a&gt;</v>
      </c>
      <c r="Q94" s="47" t="str">
        <f>HYPERLINK("https://www.windy.com/"&amp;G94&amp;"/"&amp;H94&amp;"/wind?"&amp;G94&amp;","&amp;H94&amp;",13")</f>
        <v>https://www.windy.com/42.710667/0.384694/wind?42.710667,0.384694,13</v>
      </c>
      <c r="R94" s="31" t="str">
        <f>"&lt;a href='https://www.meteoblue.com/es/tiempo/pronostico/multimodel/"&amp;G94 &amp; "N" &amp; H94 &amp; "E" &amp; "' target='_blank'&gt;" &amp;"&lt;img src='/wp-content/uploads/icono-meteoblue-small.png' alt='Meteoblue' title='Multimodel Meteoblue'&gt;" &amp; "&lt;/a&gt;"</f>
        <v>&lt;a href='https://www.meteoblue.com/es/tiempo/pronostico/multimodel/42.710667N0.384694E' target='_blank'&gt;&lt;img src='/wp-content/uploads/icono-meteoblue-small.png' alt='Meteoblue' title='Multimodel Meteoblue'&gt;&lt;/a&gt;</v>
      </c>
      <c r="S94" s="47" t="str">
        <f>HYPERLINK("https://www.meteoblue.com/es/tiempo/pronostico/multimodel/"&amp;G94 &amp; "N" &amp; H94 &amp; "E")</f>
        <v>https://www.meteoblue.com/es/tiempo/pronostico/multimodel/42.710667N0.384694E</v>
      </c>
      <c r="T94" s="31" t="str">
        <f>"&lt;a href='https://brouter.de/brouter-web/#map=13/"&amp;G94&amp;"/"&amp;H94&amp;"/OpenTopoMap&amp;pois="&amp;H94&amp;","&amp;G94&amp; "' target='_blank'&gt;" &amp;"&lt;img src='/wp-content/uploads/icono-mapa-topografico-small.png' alt='Mapa topográfico brouter.de' title='Mapa topográfico brouter.de'&gt;" &amp; "&lt;/a&gt;"</f>
        <v>&lt;a href='https://brouter.de/brouter-web/#map=13/42.710667/0.384694/OpenTopoMap&amp;pois=0.384694,42.710667' target='_blank'&gt;&lt;img src='/wp-content/uploads/icono-mapa-topografico-small.png' alt='Mapa topográfico brouter.de' title='Mapa topográfico brouter.de'&gt;&lt;/a&gt;</v>
      </c>
      <c r="U94" s="47" t="str">
        <f>HYPERLINK("https://brouter.de/brouter-web/#map=13/"&amp;G94&amp;"/"&amp;H94&amp;"/OpenTopoMap&amp;pois="&amp;H94&amp;","&amp;G94)</f>
        <v>https://brouter.de/brouter-web/#map=13/42.710667/0.384694/OpenTopoMap&amp;pois=0.384694,42.710667</v>
      </c>
      <c r="V94" s="31" t="str">
        <f>"&lt;a href='https://gpx.studio/app#13/"&amp;G94&amp;"/"&amp;H94&amp;"' target='_blank'&gt;" &amp;"&lt;img src='/wp-content/uploads/icono-mapa-topografico-gpx-studio-small.png' alt='Mapa topográfico gpx.studio' title='Mapa topográfico gpx.studio'&gt;" &amp; "&lt;/a&gt;"</f>
        <v>&lt;a href='https://gpx.studio/app#13/42.710667/0.384694' target='_blank'&gt;&lt;img src='/wp-content/uploads/icono-mapa-topografico-gpx-studio-small.png' alt='Mapa topográfico gpx.studio' title='Mapa topográfico gpx.studio'&gt;&lt;/a&gt;</v>
      </c>
      <c r="W94" s="47" t="str">
        <f>HYPERLINK("https://gpx.studio/app#13/"&amp;G94&amp;"/"&amp;H94)</f>
        <v>https://gpx.studio/app#13/42.710667/0.384694</v>
      </c>
      <c r="X94" s="47" t="str">
        <f>HYPERLINK("https://nakarte.me/#m=13/"&amp;G94&amp;"/"&amp;H94&amp;"&amp;l=Czt/Sa")</f>
        <v>https://nakarte.me/#m=13/42.710667/0.384694&amp;l=Czt/Sa</v>
      </c>
      <c r="Y94" s="31" t="str">
        <f>"&lt;a href='https://www.google.com/maps/dir/42.8664,-2.6852/" &amp; G94&amp; "," &amp; H94 &amp; "' target='_blank'&gt;" &amp;"&lt;img src='/wp-content/uploads/icono-navegacion-google-maps-small.png' alt='Navegación Google Maps' title='Navegación Google Maps'&gt;" &amp; "&lt;/a&gt;"</f>
        <v>&lt;a href='https://www.google.com/maps/dir/42.8664,-2.6852/42.710667,0.384694' target='_blank'&gt;&lt;img src='/wp-content/uploads/icono-navegacion-google-maps-small.png' alt='Navegación Google Maps' title='Navegación Google Maps'&gt;&lt;/a&gt;</v>
      </c>
      <c r="Z94" s="46" t="str">
        <f>"&lt;a style='display: block; text-align: center; padding: 0px 0; font-size: 1.4em;' href='https://tresmiles.es/mapa.html?lat="&amp;G94&amp;"&amp;lon="&amp;H94&amp;"&amp;zoom=17'&gt;&lt;img src='/wp-content/uploads/icono-mapa-topografico-small.png' alt='Mapa' title='Mapa'&gt;&lt;/a&gt;"</f>
        <v>&lt;a style='display: block; text-align: center; padding: 0px 0; font-size: 1.4em;' href='https://tresmiles.es/mapa.html?lat=42.710667&amp;lon=0.384694&amp;zoom=17'&gt;&lt;img src='/wp-content/uploads/icono-mapa-topografico-small.png' alt='Mapa' title='Mapa'&gt;&lt;/a&gt;</v>
      </c>
      <c r="AA94" s="46" t="str">
        <f>IF(J94="",
"",
"&lt;div style='display: block; text-align: center; padding: 0px 0; font-size: 1.4em;'&gt;"&amp;
"&lt;a href='#!' class='open-popup' data-info='"&amp;"ℹ "&amp;J94&amp;"'&gt;"&amp;
"&lt;img src='/wp-content/uploads/icono-informacion-small.png' alt='Más información' title='Más información'&gt;"
&amp;"&lt;/a&gt;&lt;/div&gt;"
)</f>
        <v>&lt;div style='display: block; text-align: center; padding: 0px 0; font-size: 1.4em;'&gt;&lt;a href='#!' class='open-popup' data-info='ℹ La Guía Alejos tiene un error de intercambio de datos, ya que en el listado de dificultades pone F+ a este pico y PD- al "Pico del Puerto de la Pez" (al que pone PD- en el listado de dificultades y F+ en la descripción). Otro nombre es "Abeillé Occidental"'&gt;&lt;img src='/wp-content/uploads/icono-informacion-small.png' alt='Más información' title='Más información'&gt;&lt;/a&gt;&lt;/div&gt;</v>
      </c>
    </row>
    <row r="95" spans="1:27" ht="14.15" customHeight="1" x14ac:dyDescent="0.35">
      <c r="A95" s="32" t="s">
        <v>1024</v>
      </c>
      <c r="B95" s="32" t="s">
        <v>6</v>
      </c>
      <c r="C95" s="32" t="s">
        <v>1901</v>
      </c>
      <c r="D95" s="33" t="s">
        <v>249</v>
      </c>
      <c r="E95" s="33" t="s">
        <v>250</v>
      </c>
      <c r="F95" s="34">
        <v>3132</v>
      </c>
      <c r="G95" s="38" t="s">
        <v>745</v>
      </c>
      <c r="H95" s="38" t="s">
        <v>746</v>
      </c>
      <c r="I95" s="37" t="s">
        <v>49</v>
      </c>
      <c r="K95" s="45" t="s">
        <v>1022</v>
      </c>
      <c r="L95" s="45" t="s">
        <v>1022</v>
      </c>
      <c r="M95" s="55">
        <v>1</v>
      </c>
      <c r="N95" s="46" t="str">
        <f>"&lt;wpt lat="""&amp;G95&amp;""" lon="""&amp;H95&amp;"""&gt;&lt;ele&gt;"&amp;F95&amp;"&lt;/ele&gt;&lt;name&gt;"&amp;D95&amp;"&lt;/name&gt;&lt;desc&gt;Nombre oficial: "&amp;E95&amp;"&amp;#10;Altitud: "&amp;F95&amp;" m &amp;#10;Dificultad: "&amp;I95&amp;"&amp;#10;Más información: "&amp;J95&amp;"&lt;/desc&gt;&lt;/wpt&gt;"</f>
        <v>&lt;wpt lat="42.714917" lon="0.131833"&gt;&lt;ele&gt;3132&lt;/ele&gt;&lt;name&gt;Pico de la Munia&lt;/name&gt;&lt;desc&gt;Nombre oficial: Pico de l'Almunia Gran&amp;#10;Altitud: 3132 m &amp;#10;Dificultad: PD&amp;#10;Más información: &lt;/desc&gt;&lt;/wpt&gt;</v>
      </c>
      <c r="O95" s="48" t="str">
        <f>HYPERLINK("https://www.openstreetmap.org/edit#map=18/"&amp;G95 &amp; "/"&amp; H95 )</f>
        <v>https://www.openstreetmap.org/edit#map=18/42.714917/0.131833</v>
      </c>
      <c r="P95" s="31" t="str">
        <f>"&lt;a href='https://www.windy.com/"&amp;G95&amp;"/"&amp;H95&amp;"/wind?"&amp;G95&amp;","&amp;H95&amp;",13' target='_blank'&gt;&lt;img src='/wp-content/uploads/icono-windy-small.png' alt='Windy' title='Viento Windy'&gt;&lt;/a&gt;"</f>
        <v>&lt;a href='https://www.windy.com/42.714917/0.131833/wind?42.714917,0.131833,13' target='_blank'&gt;&lt;img src='/wp-content/uploads/icono-windy-small.png' alt='Windy' title='Viento Windy'&gt;&lt;/a&gt;</v>
      </c>
      <c r="Q95" s="47" t="str">
        <f>HYPERLINK("https://www.windy.com/"&amp;G95&amp;"/"&amp;H95&amp;"/wind?"&amp;G95&amp;","&amp;H95&amp;",13")</f>
        <v>https://www.windy.com/42.714917/0.131833/wind?42.714917,0.131833,13</v>
      </c>
      <c r="R95" s="31" t="str">
        <f>"&lt;a href='https://www.meteoblue.com/es/tiempo/pronostico/multimodel/"&amp;G95 &amp; "N" &amp; H95 &amp; "E" &amp; "' target='_blank'&gt;" &amp;"&lt;img src='/wp-content/uploads/icono-meteoblue-small.png' alt='Meteoblue' title='Multimodel Meteoblue'&gt;" &amp; "&lt;/a&gt;"</f>
        <v>&lt;a href='https://www.meteoblue.com/es/tiempo/pronostico/multimodel/42.714917N0.131833E' target='_blank'&gt;&lt;img src='/wp-content/uploads/icono-meteoblue-small.png' alt='Meteoblue' title='Multimodel Meteoblue'&gt;&lt;/a&gt;</v>
      </c>
      <c r="S95" s="47" t="str">
        <f>HYPERLINK("https://www.meteoblue.com/es/tiempo/pronostico/multimodel/"&amp;G95 &amp; "N" &amp; H95 &amp; "E")</f>
        <v>https://www.meteoblue.com/es/tiempo/pronostico/multimodel/42.714917N0.131833E</v>
      </c>
      <c r="T95" s="31" t="str">
        <f>"&lt;a href='https://brouter.de/brouter-web/#map=13/"&amp;G95&amp;"/"&amp;H95&amp;"/OpenTopoMap&amp;pois="&amp;H95&amp;","&amp;G95&amp; "' target='_blank'&gt;" &amp;"&lt;img src='/wp-content/uploads/icono-mapa-topografico-small.png' alt='Mapa topográfico brouter.de' title='Mapa topográfico brouter.de'&gt;" &amp; "&lt;/a&gt;"</f>
        <v>&lt;a href='https://brouter.de/brouter-web/#map=13/42.714917/0.131833/OpenTopoMap&amp;pois=0.131833,42.714917' target='_blank'&gt;&lt;img src='/wp-content/uploads/icono-mapa-topografico-small.png' alt='Mapa topográfico brouter.de' title='Mapa topográfico brouter.de'&gt;&lt;/a&gt;</v>
      </c>
      <c r="U95" s="47" t="str">
        <f>HYPERLINK("https://brouter.de/brouter-web/#map=13/"&amp;G95&amp;"/"&amp;H95&amp;"/OpenTopoMap&amp;pois="&amp;H95&amp;","&amp;G95)</f>
        <v>https://brouter.de/brouter-web/#map=13/42.714917/0.131833/OpenTopoMap&amp;pois=0.131833,42.714917</v>
      </c>
      <c r="V95" s="31" t="str">
        <f>"&lt;a href='https://gpx.studio/app#13/"&amp;G95&amp;"/"&amp;H95&amp;"' target='_blank'&gt;" &amp;"&lt;img src='/wp-content/uploads/icono-mapa-topografico-gpx-studio-small.png' alt='Mapa topográfico gpx.studio' title='Mapa topográfico gpx.studio'&gt;" &amp; "&lt;/a&gt;"</f>
        <v>&lt;a href='https://gpx.studio/app#13/42.714917/0.131833' target='_blank'&gt;&lt;img src='/wp-content/uploads/icono-mapa-topografico-gpx-studio-small.png' alt='Mapa topográfico gpx.studio' title='Mapa topográfico gpx.studio'&gt;&lt;/a&gt;</v>
      </c>
      <c r="W95" s="47" t="str">
        <f>HYPERLINK("https://gpx.studio/app#13/"&amp;G95&amp;"/"&amp;H95)</f>
        <v>https://gpx.studio/app#13/42.714917/0.131833</v>
      </c>
      <c r="X95" s="47" t="str">
        <f>HYPERLINK("https://nakarte.me/#m=13/"&amp;G95&amp;"/"&amp;H95&amp;"&amp;l=Czt/Sa")</f>
        <v>https://nakarte.me/#m=13/42.714917/0.131833&amp;l=Czt/Sa</v>
      </c>
      <c r="Y95" s="31" t="str">
        <f>"&lt;a href='https://www.google.com/maps/dir/42.8664,-2.6852/" &amp; G95&amp; "," &amp; H95 &amp; "' target='_blank'&gt;" &amp;"&lt;img src='/wp-content/uploads/icono-navegacion-google-maps-small.png' alt='Navegación Google Maps' title='Navegación Google Maps'&gt;" &amp; "&lt;/a&gt;"</f>
        <v>&lt;a href='https://www.google.com/maps/dir/42.8664,-2.6852/42.714917,0.131833' target='_blank'&gt;&lt;img src='/wp-content/uploads/icono-navegacion-google-maps-small.png' alt='Navegación Google Maps' title='Navegación Google Maps'&gt;&lt;/a&gt;</v>
      </c>
      <c r="Z95" s="46" t="str">
        <f>"&lt;a style='display: block; text-align: center; padding: 0px 0; font-size: 1.4em;' href='https://tresmiles.es/mapa.html?lat="&amp;G95&amp;"&amp;lon="&amp;H95&amp;"&amp;zoom=17'&gt;&lt;img src='/wp-content/uploads/icono-mapa-topografico-small.png' alt='Mapa' title='Mapa'&gt;&lt;/a&gt;"</f>
        <v>&lt;a style='display: block; text-align: center; padding: 0px 0; font-size: 1.4em;' href='https://tresmiles.es/mapa.html?lat=42.714917&amp;lon=0.131833&amp;zoom=17'&gt;&lt;img src='/wp-content/uploads/icono-mapa-topografico-small.png' alt='Mapa' title='Mapa'&gt;&lt;/a&gt;</v>
      </c>
      <c r="AA95" s="46" t="str">
        <f>IF(J95="",
"",
"&lt;div style='display: block; text-align: center; padding: 0px 0; font-size: 1.4em;'&gt;"&amp;
"&lt;a href='#!' class='open-popup' data-info='"&amp;"ℹ "&amp;J95&amp;"'&gt;"&amp;
"&lt;img src='/wp-content/uploads/icono-informacion-small.png' alt='Más información' title='Más información'&gt;"
&amp;"&lt;/a&gt;&lt;/div&gt;"
)</f>
        <v/>
      </c>
    </row>
    <row r="96" spans="1:27" ht="14.5" customHeight="1" x14ac:dyDescent="0.35">
      <c r="A96" s="32" t="s">
        <v>1024</v>
      </c>
      <c r="B96" s="32" t="s">
        <v>6</v>
      </c>
      <c r="C96" s="32" t="s">
        <v>1901</v>
      </c>
      <c r="D96" s="33" t="s">
        <v>1518</v>
      </c>
      <c r="E96" s="33" t="s">
        <v>248</v>
      </c>
      <c r="F96" s="34">
        <v>3094</v>
      </c>
      <c r="G96" s="38" t="s">
        <v>797</v>
      </c>
      <c r="H96" s="38" t="s">
        <v>798</v>
      </c>
      <c r="I96" s="37" t="s">
        <v>49</v>
      </c>
      <c r="J96" s="45"/>
      <c r="K96" s="45" t="s">
        <v>1022</v>
      </c>
      <c r="L96" s="45" t="s">
        <v>1022</v>
      </c>
      <c r="M96" s="55">
        <v>1</v>
      </c>
      <c r="N96" s="46" t="str">
        <f>"&lt;wpt lat="""&amp;G96&amp;""" lon="""&amp;H96&amp;"""&gt;&lt;ele&gt;"&amp;F96&amp;"&lt;/ele&gt;&lt;name&gt;"&amp;D96&amp;"&lt;/name&gt;&lt;desc&gt;Nombre oficial: "&amp;E96&amp;"&amp;#10;Altitud: "&amp;F96&amp;" m &amp;#10;Dificultad: "&amp;I96&amp;"&amp;#10;Más información: "&amp;J96&amp;"&lt;/desc&gt;&lt;/wpt&gt;"</f>
        <v>&lt;wpt lat="42.716083" lon="0.134167"&gt;&lt;ele&gt;3094&lt;/ele&gt;&lt;name&gt;Pequeña Munia&lt;/name&gt;&lt;desc&gt;Nombre oficial: Pico de l'Almunia Chica&amp;#10;Altitud: 3094 m &amp;#10;Dificultad: PD&amp;#10;Más información: &lt;/desc&gt;&lt;/wpt&gt;</v>
      </c>
      <c r="O96" s="48" t="str">
        <f>HYPERLINK("https://www.openstreetmap.org/edit#map=18/"&amp;G96 &amp; "/"&amp; H96 )</f>
        <v>https://www.openstreetmap.org/edit#map=18/42.716083/0.134167</v>
      </c>
      <c r="P96" s="31" t="str">
        <f>"&lt;a href='https://www.windy.com/"&amp;G96&amp;"/"&amp;H96&amp;"/wind?"&amp;G96&amp;","&amp;H96&amp;",13' target='_blank'&gt;&lt;img src='/wp-content/uploads/icono-windy-small.png' alt='Windy' title='Viento Windy'&gt;&lt;/a&gt;"</f>
        <v>&lt;a href='https://www.windy.com/42.716083/0.134167/wind?42.716083,0.134167,13' target='_blank'&gt;&lt;img src='/wp-content/uploads/icono-windy-small.png' alt='Windy' title='Viento Windy'&gt;&lt;/a&gt;</v>
      </c>
      <c r="Q96" s="47" t="str">
        <f>HYPERLINK("https://www.windy.com/"&amp;G96&amp;"/"&amp;H96&amp;"/wind?"&amp;G96&amp;","&amp;H96&amp;",13")</f>
        <v>https://www.windy.com/42.716083/0.134167/wind?42.716083,0.134167,13</v>
      </c>
      <c r="R96" s="31" t="str">
        <f>"&lt;a href='https://www.meteoblue.com/es/tiempo/pronostico/multimodel/"&amp;G96 &amp; "N" &amp; H96 &amp; "E" &amp; "' target='_blank'&gt;" &amp;"&lt;img src='/wp-content/uploads/icono-meteoblue-small.png' alt='Meteoblue' title='Multimodel Meteoblue'&gt;" &amp; "&lt;/a&gt;"</f>
        <v>&lt;a href='https://www.meteoblue.com/es/tiempo/pronostico/multimodel/42.716083N0.134167E' target='_blank'&gt;&lt;img src='/wp-content/uploads/icono-meteoblue-small.png' alt='Meteoblue' title='Multimodel Meteoblue'&gt;&lt;/a&gt;</v>
      </c>
      <c r="S96" s="47" t="str">
        <f>HYPERLINK("https://www.meteoblue.com/es/tiempo/pronostico/multimodel/"&amp;G96 &amp; "N" &amp; H96 &amp; "E")</f>
        <v>https://www.meteoblue.com/es/tiempo/pronostico/multimodel/42.716083N0.134167E</v>
      </c>
      <c r="T96" s="31" t="str">
        <f>"&lt;a href='https://brouter.de/brouter-web/#map=13/"&amp;G96&amp;"/"&amp;H96&amp;"/OpenTopoMap&amp;pois="&amp;H96&amp;","&amp;G96&amp; "' target='_blank'&gt;" &amp;"&lt;img src='/wp-content/uploads/icono-mapa-topografico-small.png' alt='Mapa topográfico brouter.de' title='Mapa topográfico brouter.de'&gt;" &amp; "&lt;/a&gt;"</f>
        <v>&lt;a href='https://brouter.de/brouter-web/#map=13/42.716083/0.134167/OpenTopoMap&amp;pois=0.134167,42.716083' target='_blank'&gt;&lt;img src='/wp-content/uploads/icono-mapa-topografico-small.png' alt='Mapa topográfico brouter.de' title='Mapa topográfico brouter.de'&gt;&lt;/a&gt;</v>
      </c>
      <c r="U96" s="47" t="str">
        <f>HYPERLINK("https://brouter.de/brouter-web/#map=13/"&amp;G96&amp;"/"&amp;H96&amp;"/OpenTopoMap&amp;pois="&amp;H96&amp;","&amp;G96)</f>
        <v>https://brouter.de/brouter-web/#map=13/42.716083/0.134167/OpenTopoMap&amp;pois=0.134167,42.716083</v>
      </c>
      <c r="V96" s="31" t="str">
        <f>"&lt;a href='https://gpx.studio/app#13/"&amp;G96&amp;"/"&amp;H96&amp;"' target='_blank'&gt;" &amp;"&lt;img src='/wp-content/uploads/icono-mapa-topografico-gpx-studio-small.png' alt='Mapa topográfico gpx.studio' title='Mapa topográfico gpx.studio'&gt;" &amp; "&lt;/a&gt;"</f>
        <v>&lt;a href='https://gpx.studio/app#13/42.716083/0.134167' target='_blank'&gt;&lt;img src='/wp-content/uploads/icono-mapa-topografico-gpx-studio-small.png' alt='Mapa topográfico gpx.studio' title='Mapa topográfico gpx.studio'&gt;&lt;/a&gt;</v>
      </c>
      <c r="W96" s="47" t="str">
        <f>HYPERLINK("https://gpx.studio/app#13/"&amp;G96&amp;"/"&amp;H96)</f>
        <v>https://gpx.studio/app#13/42.716083/0.134167</v>
      </c>
      <c r="X96" s="47" t="str">
        <f>HYPERLINK("https://nakarte.me/#m=13/"&amp;G96&amp;"/"&amp;H96&amp;"&amp;l=Czt/Sa")</f>
        <v>https://nakarte.me/#m=13/42.716083/0.134167&amp;l=Czt/Sa</v>
      </c>
      <c r="Y96" s="31" t="str">
        <f>"&lt;a href='https://www.google.com/maps/dir/42.8664,-2.6852/" &amp; G96&amp; "," &amp; H96 &amp; "' target='_blank'&gt;" &amp;"&lt;img src='/wp-content/uploads/icono-navegacion-google-maps-small.png' alt='Navegación Google Maps' title='Navegación Google Maps'&gt;" &amp; "&lt;/a&gt;"</f>
        <v>&lt;a href='https://www.google.com/maps/dir/42.8664,-2.6852/42.716083,0.134167' target='_blank'&gt;&lt;img src='/wp-content/uploads/icono-navegacion-google-maps-small.png' alt='Navegación Google Maps' title='Navegación Google Maps'&gt;&lt;/a&gt;</v>
      </c>
      <c r="Z96" s="46" t="str">
        <f>"&lt;a style='display: block; text-align: center; padding: 0px 0; font-size: 1.4em;' href='https://tresmiles.es/mapa.html?lat="&amp;G96&amp;"&amp;lon="&amp;H96&amp;"&amp;zoom=17'&gt;&lt;img src='/wp-content/uploads/icono-mapa-topografico-small.png' alt='Mapa' title='Mapa'&gt;&lt;/a&gt;"</f>
        <v>&lt;a style='display: block; text-align: center; padding: 0px 0; font-size: 1.4em;' href='https://tresmiles.es/mapa.html?lat=42.716083&amp;lon=0.134167&amp;zoom=17'&gt;&lt;img src='/wp-content/uploads/icono-mapa-topografico-small.png' alt='Mapa' title='Mapa'&gt;&lt;/a&gt;</v>
      </c>
      <c r="AA96" s="46" t="str">
        <f>IF(J96="",
"",
"&lt;div style='display: block; text-align: center; padding: 0px 0; font-size: 1.4em;'&gt;"&amp;
"&lt;a href='#!' class='open-popup' data-info='"&amp;"ℹ "&amp;J96&amp;"'&gt;"&amp;
"&lt;img src='/wp-content/uploads/icono-informacion-small.png' alt='Más información' title='Más información'&gt;"
&amp;"&lt;/a&gt;&lt;/div&gt;"
)</f>
        <v/>
      </c>
    </row>
    <row r="97" spans="1:27" ht="14.5" customHeight="1" x14ac:dyDescent="0.35">
      <c r="A97" s="32" t="s">
        <v>1024</v>
      </c>
      <c r="B97" s="32" t="s">
        <v>6</v>
      </c>
      <c r="C97" s="32" t="s">
        <v>1901</v>
      </c>
      <c r="D97" s="33" t="s">
        <v>1521</v>
      </c>
      <c r="E97" s="33" t="s">
        <v>247</v>
      </c>
      <c r="F97" s="34">
        <v>3088</v>
      </c>
      <c r="G97" s="38" t="s">
        <v>803</v>
      </c>
      <c r="H97" s="38" t="s">
        <v>804</v>
      </c>
      <c r="I97" s="37" t="s">
        <v>49</v>
      </c>
      <c r="J97" s="45"/>
      <c r="K97" s="45" t="s">
        <v>1022</v>
      </c>
      <c r="L97" s="45" t="s">
        <v>1022</v>
      </c>
      <c r="M97" s="55">
        <v>1</v>
      </c>
      <c r="N97" s="46" t="str">
        <f>"&lt;wpt lat="""&amp;G97&amp;""" lon="""&amp;H97&amp;"""&gt;&lt;ele&gt;"&amp;F97&amp;"&lt;/ele&gt;&lt;name&gt;"&amp;D97&amp;"&lt;/name&gt;&lt;desc&gt;Nombre oficial: "&amp;E97&amp;"&amp;#10;Altitud: "&amp;F97&amp;" m &amp;#10;Dificultad: "&amp;I97&amp;"&amp;#10;Más información: "&amp;J97&amp;"&lt;/desc&gt;&lt;/wpt&gt;"</f>
        <v>&lt;wpt lat="42.720722" lon="0.135278"&gt;&lt;ele&gt;3088&lt;/ele&gt;&lt;name&gt;Pico de Sierra Morena&lt;/name&gt;&lt;desc&gt;Nombre oficial: Punta de las Loseras&amp;#10;Altitud: 3088 m &amp;#10;Dificultad: PD&amp;#10;Más información: &lt;/desc&gt;&lt;/wpt&gt;</v>
      </c>
      <c r="O97" s="48" t="str">
        <f>HYPERLINK("https://www.openstreetmap.org/edit#map=18/"&amp;G97 &amp; "/"&amp; H97 )</f>
        <v>https://www.openstreetmap.org/edit#map=18/42.720722/0.135278</v>
      </c>
      <c r="P97" s="31" t="str">
        <f>"&lt;a href='https://www.windy.com/"&amp;G97&amp;"/"&amp;H97&amp;"/wind?"&amp;G97&amp;","&amp;H97&amp;",13' target='_blank'&gt;&lt;img src='/wp-content/uploads/icono-windy-small.png' alt='Windy' title='Viento Windy'&gt;&lt;/a&gt;"</f>
        <v>&lt;a href='https://www.windy.com/42.720722/0.135278/wind?42.720722,0.135278,13' target='_blank'&gt;&lt;img src='/wp-content/uploads/icono-windy-small.png' alt='Windy' title='Viento Windy'&gt;&lt;/a&gt;</v>
      </c>
      <c r="Q97" s="47" t="str">
        <f>HYPERLINK("https://www.windy.com/"&amp;G97&amp;"/"&amp;H97&amp;"/wind?"&amp;G97&amp;","&amp;H97&amp;",13")</f>
        <v>https://www.windy.com/42.720722/0.135278/wind?42.720722,0.135278,13</v>
      </c>
      <c r="R97" s="31" t="str">
        <f>"&lt;a href='https://www.meteoblue.com/es/tiempo/pronostico/multimodel/"&amp;G97 &amp; "N" &amp; H97 &amp; "E" &amp; "' target='_blank'&gt;" &amp;"&lt;img src='/wp-content/uploads/icono-meteoblue-small.png' alt='Meteoblue' title='Multimodel Meteoblue'&gt;" &amp; "&lt;/a&gt;"</f>
        <v>&lt;a href='https://www.meteoblue.com/es/tiempo/pronostico/multimodel/42.720722N0.135278E' target='_blank'&gt;&lt;img src='/wp-content/uploads/icono-meteoblue-small.png' alt='Meteoblue' title='Multimodel Meteoblue'&gt;&lt;/a&gt;</v>
      </c>
      <c r="S97" s="47" t="str">
        <f>HYPERLINK("https://www.meteoblue.com/es/tiempo/pronostico/multimodel/"&amp;G97 &amp; "N" &amp; H97 &amp; "E")</f>
        <v>https://www.meteoblue.com/es/tiempo/pronostico/multimodel/42.720722N0.135278E</v>
      </c>
      <c r="T97" s="31" t="str">
        <f>"&lt;a href='https://brouter.de/brouter-web/#map=13/"&amp;G97&amp;"/"&amp;H97&amp;"/OpenTopoMap&amp;pois="&amp;H97&amp;","&amp;G97&amp; "' target='_blank'&gt;" &amp;"&lt;img src='/wp-content/uploads/icono-mapa-topografico-small.png' alt='Mapa topográfico brouter.de' title='Mapa topográfico brouter.de'&gt;" &amp; "&lt;/a&gt;"</f>
        <v>&lt;a href='https://brouter.de/brouter-web/#map=13/42.720722/0.135278/OpenTopoMap&amp;pois=0.135278,42.720722' target='_blank'&gt;&lt;img src='/wp-content/uploads/icono-mapa-topografico-small.png' alt='Mapa topográfico brouter.de' title='Mapa topográfico brouter.de'&gt;&lt;/a&gt;</v>
      </c>
      <c r="U97" s="47" t="str">
        <f>HYPERLINK("https://brouter.de/brouter-web/#map=13/"&amp;G97&amp;"/"&amp;H97&amp;"/OpenTopoMap&amp;pois="&amp;H97&amp;","&amp;G97)</f>
        <v>https://brouter.de/brouter-web/#map=13/42.720722/0.135278/OpenTopoMap&amp;pois=0.135278,42.720722</v>
      </c>
      <c r="V97" s="31" t="str">
        <f>"&lt;a href='https://gpx.studio/app#13/"&amp;G97&amp;"/"&amp;H97&amp;"' target='_blank'&gt;" &amp;"&lt;img src='/wp-content/uploads/icono-mapa-topografico-gpx-studio-small.png' alt='Mapa topográfico gpx.studio' title='Mapa topográfico gpx.studio'&gt;" &amp; "&lt;/a&gt;"</f>
        <v>&lt;a href='https://gpx.studio/app#13/42.720722/0.135278' target='_blank'&gt;&lt;img src='/wp-content/uploads/icono-mapa-topografico-gpx-studio-small.png' alt='Mapa topográfico gpx.studio' title='Mapa topográfico gpx.studio'&gt;&lt;/a&gt;</v>
      </c>
      <c r="W97" s="47" t="str">
        <f>HYPERLINK("https://gpx.studio/app#13/"&amp;G97&amp;"/"&amp;H97)</f>
        <v>https://gpx.studio/app#13/42.720722/0.135278</v>
      </c>
      <c r="X97" s="47" t="str">
        <f>HYPERLINK("https://nakarte.me/#m=13/"&amp;G97&amp;"/"&amp;H97&amp;"&amp;l=Czt/Sa")</f>
        <v>https://nakarte.me/#m=13/42.720722/0.135278&amp;l=Czt/Sa</v>
      </c>
      <c r="Y97" s="31" t="str">
        <f>"&lt;a href='https://www.google.com/maps/dir/42.8664,-2.6852/" &amp; G97&amp; "," &amp; H97 &amp; "' target='_blank'&gt;" &amp;"&lt;img src='/wp-content/uploads/icono-navegacion-google-maps-small.png' alt='Navegación Google Maps' title='Navegación Google Maps'&gt;" &amp; "&lt;/a&gt;"</f>
        <v>&lt;a href='https://www.google.com/maps/dir/42.8664,-2.6852/42.720722,0.135278' target='_blank'&gt;&lt;img src='/wp-content/uploads/icono-navegacion-google-maps-small.png' alt='Navegación Google Maps' title='Navegación Google Maps'&gt;&lt;/a&gt;</v>
      </c>
      <c r="Z97" s="46" t="str">
        <f>"&lt;a style='display: block; text-align: center; padding: 0px 0; font-size: 1.4em;' href='https://tresmiles.es/mapa.html?lat="&amp;G97&amp;"&amp;lon="&amp;H97&amp;"&amp;zoom=17'&gt;&lt;img src='/wp-content/uploads/icono-mapa-topografico-small.png' alt='Mapa' title='Mapa'&gt;&lt;/a&gt;"</f>
        <v>&lt;a style='display: block; text-align: center; padding: 0px 0; font-size: 1.4em;' href='https://tresmiles.es/mapa.html?lat=42.720722&amp;lon=0.135278&amp;zoom=17'&gt;&lt;img src='/wp-content/uploads/icono-mapa-topografico-small.png' alt='Mapa' title='Mapa'&gt;&lt;/a&gt;</v>
      </c>
      <c r="AA97" s="46" t="str">
        <f>IF(J97="",
"",
"&lt;div style='display: block; text-align: center; padding: 0px 0; font-size: 1.4em;'&gt;"&amp;
"&lt;a href='#!' class='open-popup' data-info='"&amp;"ℹ "&amp;J97&amp;"'&gt;"&amp;
"&lt;img src='/wp-content/uploads/icono-informacion-small.png' alt='Más información' title='Más información'&gt;"
&amp;"&lt;/a&gt;&lt;/div&gt;"
)</f>
        <v/>
      </c>
    </row>
    <row r="98" spans="1:27" ht="14.5" customHeight="1" x14ac:dyDescent="0.35">
      <c r="A98" s="32" t="s">
        <v>1024</v>
      </c>
      <c r="B98" s="32" t="s">
        <v>6</v>
      </c>
      <c r="C98" s="32" t="s">
        <v>1901</v>
      </c>
      <c r="D98" s="33" t="s">
        <v>1522</v>
      </c>
      <c r="E98" s="33" t="s">
        <v>245</v>
      </c>
      <c r="F98" s="34">
        <v>3083</v>
      </c>
      <c r="G98" s="38" t="s">
        <v>807</v>
      </c>
      <c r="H98" s="38" t="s">
        <v>808</v>
      </c>
      <c r="I98" s="37" t="s">
        <v>49</v>
      </c>
      <c r="J98" s="45"/>
      <c r="K98" s="45" t="s">
        <v>1022</v>
      </c>
      <c r="L98" s="45" t="s">
        <v>1022</v>
      </c>
      <c r="M98" s="55">
        <v>1</v>
      </c>
      <c r="N98" s="46" t="str">
        <f>"&lt;wpt lat="""&amp;G98&amp;""" lon="""&amp;H98&amp;"""&gt;&lt;ele&gt;"&amp;F98&amp;"&lt;/ele&gt;&lt;name&gt;"&amp;D98&amp;"&lt;/name&gt;&lt;desc&gt;Nombre oficial: "&amp;E98&amp;"&amp;#10;Altitud: "&amp;F98&amp;" m &amp;#10;Dificultad: "&amp;I98&amp;"&amp;#10;Más información: "&amp;J98&amp;"&lt;/desc&gt;&lt;/wpt&gt;"</f>
        <v>&lt;wpt lat="42.722444" lon="0.136722"&gt;&lt;ele&gt;3083&lt;/ele&gt;&lt;name&gt;Pico de Troumouse&lt;/name&gt;&lt;desc&gt;Nombre oficial: Punta de Tormoseta&amp;#10;Altitud: 3083 m &amp;#10;Dificultad: PD&amp;#10;Más información: &lt;/desc&gt;&lt;/wpt&gt;</v>
      </c>
      <c r="O98" s="48" t="str">
        <f>HYPERLINK("https://www.openstreetmap.org/edit#map=18/"&amp;G98 &amp; "/"&amp; H98 )</f>
        <v>https://www.openstreetmap.org/edit#map=18/42.722444/0.136722</v>
      </c>
      <c r="P98" s="31" t="str">
        <f>"&lt;a href='https://www.windy.com/"&amp;G98&amp;"/"&amp;H98&amp;"/wind?"&amp;G98&amp;","&amp;H98&amp;",13' target='_blank'&gt;&lt;img src='/wp-content/uploads/icono-windy-small.png' alt='Windy' title='Viento Windy'&gt;&lt;/a&gt;"</f>
        <v>&lt;a href='https://www.windy.com/42.722444/0.136722/wind?42.722444,0.136722,13' target='_blank'&gt;&lt;img src='/wp-content/uploads/icono-windy-small.png' alt='Windy' title='Viento Windy'&gt;&lt;/a&gt;</v>
      </c>
      <c r="Q98" s="47" t="str">
        <f>HYPERLINK("https://www.windy.com/"&amp;G98&amp;"/"&amp;H98&amp;"/wind?"&amp;G98&amp;","&amp;H98&amp;",13")</f>
        <v>https://www.windy.com/42.722444/0.136722/wind?42.722444,0.136722,13</v>
      </c>
      <c r="R98" s="31" t="str">
        <f>"&lt;a href='https://www.meteoblue.com/es/tiempo/pronostico/multimodel/"&amp;G98 &amp; "N" &amp; H98 &amp; "E" &amp; "' target='_blank'&gt;" &amp;"&lt;img src='/wp-content/uploads/icono-meteoblue-small.png' alt='Meteoblue' title='Multimodel Meteoblue'&gt;" &amp; "&lt;/a&gt;"</f>
        <v>&lt;a href='https://www.meteoblue.com/es/tiempo/pronostico/multimodel/42.722444N0.136722E' target='_blank'&gt;&lt;img src='/wp-content/uploads/icono-meteoblue-small.png' alt='Meteoblue' title='Multimodel Meteoblue'&gt;&lt;/a&gt;</v>
      </c>
      <c r="S98" s="47" t="str">
        <f>HYPERLINK("https://www.meteoblue.com/es/tiempo/pronostico/multimodel/"&amp;G98 &amp; "N" &amp; H98 &amp; "E")</f>
        <v>https://www.meteoblue.com/es/tiempo/pronostico/multimodel/42.722444N0.136722E</v>
      </c>
      <c r="T98" s="31" t="str">
        <f>"&lt;a href='https://brouter.de/brouter-web/#map=13/"&amp;G98&amp;"/"&amp;H98&amp;"/OpenTopoMap&amp;pois="&amp;H98&amp;","&amp;G98&amp; "' target='_blank'&gt;" &amp;"&lt;img src='/wp-content/uploads/icono-mapa-topografico-small.png' alt='Mapa topográfico brouter.de' title='Mapa topográfico brouter.de'&gt;" &amp; "&lt;/a&gt;"</f>
        <v>&lt;a href='https://brouter.de/brouter-web/#map=13/42.722444/0.136722/OpenTopoMap&amp;pois=0.136722,42.722444' target='_blank'&gt;&lt;img src='/wp-content/uploads/icono-mapa-topografico-small.png' alt='Mapa topográfico brouter.de' title='Mapa topográfico brouter.de'&gt;&lt;/a&gt;</v>
      </c>
      <c r="U98" s="47" t="str">
        <f>HYPERLINK("https://brouter.de/brouter-web/#map=13/"&amp;G98&amp;"/"&amp;H98&amp;"/OpenTopoMap&amp;pois="&amp;H98&amp;","&amp;G98)</f>
        <v>https://brouter.de/brouter-web/#map=13/42.722444/0.136722/OpenTopoMap&amp;pois=0.136722,42.722444</v>
      </c>
      <c r="V98" s="31" t="str">
        <f>"&lt;a href='https://gpx.studio/app#13/"&amp;G98&amp;"/"&amp;H98&amp;"' target='_blank'&gt;" &amp;"&lt;img src='/wp-content/uploads/icono-mapa-topografico-gpx-studio-small.png' alt='Mapa topográfico gpx.studio' title='Mapa topográfico gpx.studio'&gt;" &amp; "&lt;/a&gt;"</f>
        <v>&lt;a href='https://gpx.studio/app#13/42.722444/0.136722' target='_blank'&gt;&lt;img src='/wp-content/uploads/icono-mapa-topografico-gpx-studio-small.png' alt='Mapa topográfico gpx.studio' title='Mapa topográfico gpx.studio'&gt;&lt;/a&gt;</v>
      </c>
      <c r="W98" s="47" t="str">
        <f>HYPERLINK("https://gpx.studio/app#13/"&amp;G98&amp;"/"&amp;H98)</f>
        <v>https://gpx.studio/app#13/42.722444/0.136722</v>
      </c>
      <c r="X98" s="47" t="str">
        <f>HYPERLINK("https://nakarte.me/#m=13/"&amp;G98&amp;"/"&amp;H98&amp;"&amp;l=Czt/Sa")</f>
        <v>https://nakarte.me/#m=13/42.722444/0.136722&amp;l=Czt/Sa</v>
      </c>
      <c r="Y98" s="31" t="str">
        <f>"&lt;a href='https://www.google.com/maps/dir/42.8664,-2.6852/" &amp; G98&amp; "," &amp; H98 &amp; "' target='_blank'&gt;" &amp;"&lt;img src='/wp-content/uploads/icono-navegacion-google-maps-small.png' alt='Navegación Google Maps' title='Navegación Google Maps'&gt;" &amp; "&lt;/a&gt;"</f>
        <v>&lt;a href='https://www.google.com/maps/dir/42.8664,-2.6852/42.722444,0.136722' target='_blank'&gt;&lt;img src='/wp-content/uploads/icono-navegacion-google-maps-small.png' alt='Navegación Google Maps' title='Navegación Google Maps'&gt;&lt;/a&gt;</v>
      </c>
      <c r="Z98" s="46" t="str">
        <f>"&lt;a style='display: block; text-align: center; padding: 0px 0; font-size: 1.4em;' href='https://tresmiles.es/mapa.html?lat="&amp;G98&amp;"&amp;lon="&amp;H98&amp;"&amp;zoom=17'&gt;&lt;img src='/wp-content/uploads/icono-mapa-topografico-small.png' alt='Mapa' title='Mapa'&gt;&lt;/a&gt;"</f>
        <v>&lt;a style='display: block; text-align: center; padding: 0px 0; font-size: 1.4em;' href='https://tresmiles.es/mapa.html?lat=42.722444&amp;lon=0.136722&amp;zoom=17'&gt;&lt;img src='/wp-content/uploads/icono-mapa-topografico-small.png' alt='Mapa' title='Mapa'&gt;&lt;/a&gt;</v>
      </c>
      <c r="AA98" s="46" t="str">
        <f>IF(J98="",
"",
"&lt;div style='display: block; text-align: center; padding: 0px 0; font-size: 1.4em;'&gt;"&amp;
"&lt;a href='#!' class='open-popup' data-info='"&amp;"ℹ "&amp;J98&amp;"'&gt;"&amp;
"&lt;img src='/wp-content/uploads/icono-informacion-small.png' alt='Más información' title='Más información'&gt;"
&amp;"&lt;/a&gt;&lt;/div&gt;"
)</f>
        <v/>
      </c>
    </row>
    <row r="99" spans="1:27" ht="14.5" customHeight="1" x14ac:dyDescent="0.35">
      <c r="A99" s="32" t="s">
        <v>1026</v>
      </c>
      <c r="B99" s="32" t="s">
        <v>1230</v>
      </c>
      <c r="C99" s="32" t="s">
        <v>1901</v>
      </c>
      <c r="D99" s="33" t="s">
        <v>1519</v>
      </c>
      <c r="E99" s="37" t="s">
        <v>4</v>
      </c>
      <c r="F99" s="36">
        <v>3022</v>
      </c>
      <c r="G99" s="37" t="s">
        <v>1014</v>
      </c>
      <c r="H99" s="37" t="s">
        <v>1015</v>
      </c>
      <c r="I99" s="37" t="s">
        <v>51</v>
      </c>
      <c r="J99" s="45" t="s">
        <v>2299</v>
      </c>
      <c r="K99" s="45" t="s">
        <v>1022</v>
      </c>
      <c r="L99" s="45"/>
      <c r="M99" s="55">
        <v>1</v>
      </c>
      <c r="N99" s="46" t="str">
        <f>"&lt;wpt lat="""&amp;G99&amp;""" lon="""&amp;H99&amp;"""&gt;&lt;ele&gt;"&amp;F99&amp;"&lt;/ele&gt;&lt;name&gt;"&amp;D99&amp;"&lt;/name&gt;&lt;desc&gt;Nombre oficial: "&amp;E99&amp;"&amp;#10;Altitud: "&amp;F99&amp;" m &amp;#10;Dificultad: "&amp;I99&amp;"&amp;#10;Más información: "&amp;J99&amp;"&lt;/desc&gt;&lt;/wpt&gt;"</f>
        <v>&lt;wpt lat="42.72869" lon="0.13512"&gt;&lt;ele&gt;3022&lt;/ele&gt;&lt;name&gt;Pic Heïd&lt;/name&gt;&lt;desc&gt;Nombre oficial: &amp;#10;Altitud: 3022 m &amp;#10;Dificultad: PD-&amp;#10;Más información: POSIBLE DISCREPANCIA, ERROR O A ESTUDIAR. A. a estudiar: la cercana Punta Aires me daba 11 m por el sur&lt;/desc&gt;&lt;/wpt&gt;</v>
      </c>
      <c r="O99" s="48" t="str">
        <f>HYPERLINK("https://www.openstreetmap.org/edit#map=18/"&amp;G99 &amp; "/"&amp; H99 )</f>
        <v>https://www.openstreetmap.org/edit#map=18/42.72869/0.13512</v>
      </c>
      <c r="P99" s="31" t="str">
        <f>"&lt;a href='https://www.windy.com/"&amp;G99&amp;"/"&amp;H99&amp;"/wind?"&amp;G99&amp;","&amp;H99&amp;",13' target='_blank'&gt;&lt;img src='/wp-content/uploads/icono-windy-small.png' alt='Windy' title='Viento Windy'&gt;&lt;/a&gt;"</f>
        <v>&lt;a href='https://www.windy.com/42.72869/0.13512/wind?42.72869,0.13512,13' target='_blank'&gt;&lt;img src='/wp-content/uploads/icono-windy-small.png' alt='Windy' title='Viento Windy'&gt;&lt;/a&gt;</v>
      </c>
      <c r="Q99" s="47" t="str">
        <f>HYPERLINK("https://www.windy.com/"&amp;G99&amp;"/"&amp;H99&amp;"/wind?"&amp;G99&amp;","&amp;H99&amp;",13")</f>
        <v>https://www.windy.com/42.72869/0.13512/wind?42.72869,0.13512,13</v>
      </c>
      <c r="R99" s="31" t="str">
        <f>"&lt;a href='https://www.meteoblue.com/es/tiempo/pronostico/multimodel/"&amp;G99 &amp; "N" &amp; H99 &amp; "E" &amp; "' target='_blank'&gt;" &amp;"&lt;img src='/wp-content/uploads/icono-meteoblue-small.png' alt='Meteoblue' title='Multimodel Meteoblue'&gt;" &amp; "&lt;/a&gt;"</f>
        <v>&lt;a href='https://www.meteoblue.com/es/tiempo/pronostico/multimodel/42.72869N0.13512E' target='_blank'&gt;&lt;img src='/wp-content/uploads/icono-meteoblue-small.png' alt='Meteoblue' title='Multimodel Meteoblue'&gt;&lt;/a&gt;</v>
      </c>
      <c r="S99" s="47" t="str">
        <f>HYPERLINK("https://www.meteoblue.com/es/tiempo/pronostico/multimodel/"&amp;G99 &amp; "N" &amp; H99 &amp; "E")</f>
        <v>https://www.meteoblue.com/es/tiempo/pronostico/multimodel/42.72869N0.13512E</v>
      </c>
      <c r="T99" s="31" t="str">
        <f>"&lt;a href='https://brouter.de/brouter-web/#map=13/"&amp;G99&amp;"/"&amp;H99&amp;"/OpenTopoMap&amp;pois="&amp;H99&amp;","&amp;G99&amp; "' target='_blank'&gt;" &amp;"&lt;img src='/wp-content/uploads/icono-mapa-topografico-small.png' alt='Mapa topográfico brouter.de' title='Mapa topográfico brouter.de'&gt;" &amp; "&lt;/a&gt;"</f>
        <v>&lt;a href='https://brouter.de/brouter-web/#map=13/42.72869/0.13512/OpenTopoMap&amp;pois=0.13512,42.72869' target='_blank'&gt;&lt;img src='/wp-content/uploads/icono-mapa-topografico-small.png' alt='Mapa topográfico brouter.de' title='Mapa topográfico brouter.de'&gt;&lt;/a&gt;</v>
      </c>
      <c r="U99" s="47" t="str">
        <f>HYPERLINK("https://brouter.de/brouter-web/#map=13/"&amp;G99&amp;"/"&amp;H99&amp;"/OpenTopoMap&amp;pois="&amp;H99&amp;","&amp;G99)</f>
        <v>https://brouter.de/brouter-web/#map=13/42.72869/0.13512/OpenTopoMap&amp;pois=0.13512,42.72869</v>
      </c>
      <c r="V99" s="31" t="str">
        <f>"&lt;a href='https://gpx.studio/app#13/"&amp;G99&amp;"/"&amp;H99&amp;"' target='_blank'&gt;" &amp;"&lt;img src='/wp-content/uploads/icono-mapa-topografico-gpx-studio-small.png' alt='Mapa topográfico gpx.studio' title='Mapa topográfico gpx.studio'&gt;" &amp; "&lt;/a&gt;"</f>
        <v>&lt;a href='https://gpx.studio/app#13/42.72869/0.13512' target='_blank'&gt;&lt;img src='/wp-content/uploads/icono-mapa-topografico-gpx-studio-small.png' alt='Mapa topográfico gpx.studio' title='Mapa topográfico gpx.studio'&gt;&lt;/a&gt;</v>
      </c>
      <c r="W99" s="47" t="str">
        <f>HYPERLINK("https://gpx.studio/app#13/"&amp;G99&amp;"/"&amp;H99)</f>
        <v>https://gpx.studio/app#13/42.72869/0.13512</v>
      </c>
      <c r="X99" s="47" t="str">
        <f>HYPERLINK("https://nakarte.me/#m=13/"&amp;G99&amp;"/"&amp;H99&amp;"&amp;l=Czt/Sa")</f>
        <v>https://nakarte.me/#m=13/42.72869/0.13512&amp;l=Czt/Sa</v>
      </c>
      <c r="Y99" s="31" t="str">
        <f>"&lt;a href='https://www.google.com/maps/dir/42.8664,-2.6852/" &amp; G99&amp; "," &amp; H99 &amp; "' target='_blank'&gt;" &amp;"&lt;img src='/wp-content/uploads/icono-navegacion-google-maps-small.png' alt='Navegación Google Maps' title='Navegación Google Maps'&gt;" &amp; "&lt;/a&gt;"</f>
        <v>&lt;a href='https://www.google.com/maps/dir/42.8664,-2.6852/42.72869,0.13512' target='_blank'&gt;&lt;img src='/wp-content/uploads/icono-navegacion-google-maps-small.png' alt='Navegación Google Maps' title='Navegación Google Maps'&gt;&lt;/a&gt;</v>
      </c>
      <c r="Z99" s="46" t="str">
        <f>"&lt;a style='display: block; text-align: center; padding: 0px 0; font-size: 1.4em;' href='https://tresmiles.es/mapa.html?lat="&amp;G99&amp;"&amp;lon="&amp;H99&amp;"&amp;zoom=17'&gt;&lt;img src='/wp-content/uploads/icono-mapa-topografico-small.png' alt='Mapa' title='Mapa'&gt;&lt;/a&gt;"</f>
        <v>&lt;a style='display: block; text-align: center; padding: 0px 0; font-size: 1.4em;' href='https://tresmiles.es/mapa.html?lat=42.72869&amp;lon=0.13512&amp;zoom=17'&gt;&lt;img src='/wp-content/uploads/icono-mapa-topografico-small.png' alt='Mapa' title='Mapa'&gt;&lt;/a&gt;</v>
      </c>
      <c r="AA99" s="46" t="str">
        <f>IF(J99="",
"",
"&lt;div style='display: block; text-align: center; padding: 0px 0; font-size: 1.4em;'&gt;"&amp;
"&lt;a href='#!' class='open-popup' data-info='"&amp;"ℹ "&amp;J99&amp;"'&gt;"&amp;
"&lt;img src='/wp-content/uploads/icono-informacion-small.png' alt='Más información' title='Más información'&gt;"
&amp;"&lt;/a&gt;&lt;/div&gt;"
)</f>
        <v>&lt;div style='display: block; text-align: center; padding: 0px 0; font-size: 1.4em;'&gt;&lt;a href='#!' class='open-popup' data-info='ℹ POSIBLE DISCREPANCIA, ERROR O A ESTUDIAR. A. a estudiar: la cercana Punta Aires me daba 11 m por el sur'&gt;&lt;img src='/wp-content/uploads/icono-informacion-small.png' alt='Más información' title='Más información'&gt;&lt;/a&gt;&lt;/div&gt;</v>
      </c>
    </row>
    <row r="100" spans="1:27" ht="14.5" customHeight="1" x14ac:dyDescent="0.35">
      <c r="A100" s="32" t="s">
        <v>1025</v>
      </c>
      <c r="B100" s="32" t="s">
        <v>6</v>
      </c>
      <c r="C100" s="32" t="s">
        <v>1901</v>
      </c>
      <c r="D100" s="33" t="s">
        <v>1520</v>
      </c>
      <c r="E100" s="33" t="s">
        <v>252</v>
      </c>
      <c r="F100" s="34">
        <v>3001</v>
      </c>
      <c r="G100" s="38" t="s">
        <v>950</v>
      </c>
      <c r="H100" s="38" t="s">
        <v>951</v>
      </c>
      <c r="I100" s="37" t="s">
        <v>52</v>
      </c>
      <c r="J100" s="45"/>
      <c r="K100" s="45" t="s">
        <v>1022</v>
      </c>
      <c r="L100" s="45" t="s">
        <v>1022</v>
      </c>
      <c r="M100" s="55">
        <v>1</v>
      </c>
      <c r="N100" s="46" t="str">
        <f>"&lt;wpt lat="""&amp;G100&amp;""" lon="""&amp;H100&amp;"""&gt;&lt;ele&gt;"&amp;F100&amp;"&lt;/ele&gt;&lt;name&gt;"&amp;D100&amp;"&lt;/name&gt;&lt;desc&gt;Nombre oficial: "&amp;E100&amp;"&amp;#10;Altitud: "&amp;F100&amp;" m &amp;#10;Dificultad: "&amp;I100&amp;"&amp;#10;Más información: "&amp;J100&amp;"&lt;/desc&gt;&lt;/wpt&gt;"</f>
        <v>&lt;wpt lat="42.704000" lon="0.132500"&gt;&lt;ele&gt;3001&lt;/ele&gt;&lt;name&gt;Pico de Robiñera&lt;/name&gt;&lt;desc&gt;Nombre oficial: Pico de Rubiñera&amp;#10;Altitud: 3001 m &amp;#10;Dificultad: F&amp;#10;Más información: &lt;/desc&gt;&lt;/wpt&gt;</v>
      </c>
      <c r="O100" s="48" t="str">
        <f>HYPERLINK("https://www.openstreetmap.org/edit#map=18/"&amp;G100 &amp; "/"&amp; H100 )</f>
        <v>https://www.openstreetmap.org/edit#map=18/42.704000/0.132500</v>
      </c>
      <c r="P100" s="31" t="str">
        <f>"&lt;a href='https://www.windy.com/"&amp;G100&amp;"/"&amp;H100&amp;"/wind?"&amp;G100&amp;","&amp;H100&amp;",13' target='_blank'&gt;&lt;img src='/wp-content/uploads/icono-windy-small.png' alt='Windy' title='Viento Windy'&gt;&lt;/a&gt;"</f>
        <v>&lt;a href='https://www.windy.com/42.704000/0.132500/wind?42.704000,0.132500,13' target='_blank'&gt;&lt;img src='/wp-content/uploads/icono-windy-small.png' alt='Windy' title='Viento Windy'&gt;&lt;/a&gt;</v>
      </c>
      <c r="Q100" s="47" t="str">
        <f>HYPERLINK("https://www.windy.com/"&amp;G100&amp;"/"&amp;H100&amp;"/wind?"&amp;G100&amp;","&amp;H100&amp;",13")</f>
        <v>https://www.windy.com/42.704000/0.132500/wind?42.704000,0.132500,13</v>
      </c>
      <c r="R100" s="31" t="str">
        <f>"&lt;a href='https://www.meteoblue.com/es/tiempo/pronostico/multimodel/"&amp;G100 &amp; "N" &amp; H100 &amp; "E" &amp; "' target='_blank'&gt;" &amp;"&lt;img src='/wp-content/uploads/icono-meteoblue-small.png' alt='Meteoblue' title='Multimodel Meteoblue'&gt;" &amp; "&lt;/a&gt;"</f>
        <v>&lt;a href='https://www.meteoblue.com/es/tiempo/pronostico/multimodel/42.704000N0.132500E' target='_blank'&gt;&lt;img src='/wp-content/uploads/icono-meteoblue-small.png' alt='Meteoblue' title='Multimodel Meteoblue'&gt;&lt;/a&gt;</v>
      </c>
      <c r="S100" s="47" t="str">
        <f>HYPERLINK("https://www.meteoblue.com/es/tiempo/pronostico/multimodel/"&amp;G100 &amp; "N" &amp; H100 &amp; "E")</f>
        <v>https://www.meteoblue.com/es/tiempo/pronostico/multimodel/42.704000N0.132500E</v>
      </c>
      <c r="T100" s="31" t="str">
        <f>"&lt;a href='https://brouter.de/brouter-web/#map=13/"&amp;G100&amp;"/"&amp;H100&amp;"/OpenTopoMap&amp;pois="&amp;H100&amp;","&amp;G100&amp; "' target='_blank'&gt;" &amp;"&lt;img src='/wp-content/uploads/icono-mapa-topografico-small.png' alt='Mapa topográfico brouter.de' title='Mapa topográfico brouter.de'&gt;" &amp; "&lt;/a&gt;"</f>
        <v>&lt;a href='https://brouter.de/brouter-web/#map=13/42.704000/0.132500/OpenTopoMap&amp;pois=0.132500,42.704000' target='_blank'&gt;&lt;img src='/wp-content/uploads/icono-mapa-topografico-small.png' alt='Mapa topográfico brouter.de' title='Mapa topográfico brouter.de'&gt;&lt;/a&gt;</v>
      </c>
      <c r="U100" s="47" t="str">
        <f>HYPERLINK("https://brouter.de/brouter-web/#map=13/"&amp;G100&amp;"/"&amp;H100&amp;"/OpenTopoMap&amp;pois="&amp;H100&amp;","&amp;G100)</f>
        <v>https://brouter.de/brouter-web/#map=13/42.704000/0.132500/OpenTopoMap&amp;pois=0.132500,42.704000</v>
      </c>
      <c r="V100" s="31" t="str">
        <f>"&lt;a href='https://gpx.studio/app#13/"&amp;G100&amp;"/"&amp;H100&amp;"' target='_blank'&gt;" &amp;"&lt;img src='/wp-content/uploads/icono-mapa-topografico-gpx-studio-small.png' alt='Mapa topográfico gpx.studio' title='Mapa topográfico gpx.studio'&gt;" &amp; "&lt;/a&gt;"</f>
        <v>&lt;a href='https://gpx.studio/app#13/42.704000/0.132500' target='_blank'&gt;&lt;img src='/wp-content/uploads/icono-mapa-topografico-gpx-studio-small.png' alt='Mapa topográfico gpx.studio' title='Mapa topográfico gpx.studio'&gt;&lt;/a&gt;</v>
      </c>
      <c r="W100" s="47" t="str">
        <f>HYPERLINK("https://gpx.studio/app#13/"&amp;G100&amp;"/"&amp;H100)</f>
        <v>https://gpx.studio/app#13/42.704000/0.132500</v>
      </c>
      <c r="X100" s="47" t="str">
        <f>HYPERLINK("https://nakarte.me/#m=13/"&amp;G100&amp;"/"&amp;H100&amp;"&amp;l=Czt/Sa")</f>
        <v>https://nakarte.me/#m=13/42.704000/0.132500&amp;l=Czt/Sa</v>
      </c>
      <c r="Y100" s="31" t="str">
        <f>"&lt;a href='https://www.google.com/maps/dir/42.8664,-2.6852/" &amp; G100&amp; "," &amp; H100 &amp; "' target='_blank'&gt;" &amp;"&lt;img src='/wp-content/uploads/icono-navegacion-google-maps-small.png' alt='Navegación Google Maps' title='Navegación Google Maps'&gt;" &amp; "&lt;/a&gt;"</f>
        <v>&lt;a href='https://www.google.com/maps/dir/42.8664,-2.6852/42.704000,0.132500' target='_blank'&gt;&lt;img src='/wp-content/uploads/icono-navegacion-google-maps-small.png' alt='Navegación Google Maps' title='Navegación Google Maps'&gt;&lt;/a&gt;</v>
      </c>
      <c r="Z100" s="46" t="str">
        <f>"&lt;a style='display: block; text-align: center; padding: 0px 0; font-size: 1.4em;' href='https://tresmiles.es/mapa.html?lat="&amp;G100&amp;"&amp;lon="&amp;H100&amp;"&amp;zoom=17'&gt;&lt;img src='/wp-content/uploads/icono-mapa-topografico-small.png' alt='Mapa' title='Mapa'&gt;&lt;/a&gt;"</f>
        <v>&lt;a style='display: block; text-align: center; padding: 0px 0; font-size: 1.4em;' href='https://tresmiles.es/mapa.html?lat=42.704000&amp;lon=0.132500&amp;zoom=17'&gt;&lt;img src='/wp-content/uploads/icono-mapa-topografico-small.png' alt='Mapa' title='Mapa'&gt;&lt;/a&gt;</v>
      </c>
      <c r="AA100" s="46" t="str">
        <f>IF(J100="",
"",
"&lt;div style='display: block; text-align: center; padding: 0px 0; font-size: 1.4em;'&gt;"&amp;
"&lt;a href='#!' class='open-popup' data-info='"&amp;"ℹ "&amp;J100&amp;"'&gt;"&amp;
"&lt;img src='/wp-content/uploads/icono-informacion-small.png' alt='Más información' title='Más información'&gt;"
&amp;"&lt;/a&gt;&lt;/div&gt;"
)</f>
        <v/>
      </c>
    </row>
    <row r="101" spans="1:27" ht="14.5" customHeight="1" x14ac:dyDescent="0.35">
      <c r="A101" s="32" t="s">
        <v>1025</v>
      </c>
      <c r="B101" s="32" t="s">
        <v>6</v>
      </c>
      <c r="C101" s="32" t="s">
        <v>1902</v>
      </c>
      <c r="D101" s="33" t="s">
        <v>37</v>
      </c>
      <c r="E101" s="33" t="s">
        <v>216</v>
      </c>
      <c r="F101" s="34">
        <v>3348</v>
      </c>
      <c r="G101" s="35" t="s">
        <v>645</v>
      </c>
      <c r="H101" s="35" t="s">
        <v>646</v>
      </c>
      <c r="I101" s="37" t="s">
        <v>50</v>
      </c>
      <c r="J101" s="45"/>
      <c r="K101" s="37" t="s">
        <v>1022</v>
      </c>
      <c r="L101" s="45" t="s">
        <v>1022</v>
      </c>
      <c r="M101" s="55">
        <v>6</v>
      </c>
      <c r="N101" s="46" t="str">
        <f>"&lt;wpt lat="""&amp;G101&amp;""" lon="""&amp;H101&amp;"""&gt;&lt;ele&gt;"&amp;F101&amp;"&lt;/ele&gt;&lt;name&gt;"&amp;D101&amp;"&lt;/name&gt;&lt;desc&gt;Nombre oficial: "&amp;E101&amp;"&amp;#10;Altitud: "&amp;F101&amp;" m &amp;#10;Dificultad: "&amp;I101&amp;"&amp;#10;Más información: "&amp;J101&amp;"&lt;/desc&gt;&lt;/wpt&gt;"</f>
        <v>&lt;wpt lat="42.675583" lon="0.034389"&gt;&lt;ele&gt;3348&lt;/ele&gt;&lt;name&gt;Monte Perdido&lt;/name&gt;&lt;desc&gt;Nombre oficial: Punta de Treserols / Monte Perdido&amp;#10;Altitud: 3348 m &amp;#10;Dificultad: F+&amp;#10;Más información: &lt;/desc&gt;&lt;/wpt&gt;</v>
      </c>
      <c r="O101" s="48" t="str">
        <f>HYPERLINK("https://www.openstreetmap.org/edit#map=18/"&amp;G101 &amp; "/"&amp; H101 )</f>
        <v>https://www.openstreetmap.org/edit#map=18/42.675583/0.034389</v>
      </c>
      <c r="P101" s="31" t="str">
        <f>"&lt;a href='https://www.windy.com/"&amp;G101&amp;"/"&amp;H101&amp;"/wind?"&amp;G101&amp;","&amp;H101&amp;",13' target='_blank'&gt;&lt;img src='/wp-content/uploads/icono-windy-small.png' alt='Windy' title='Viento Windy'&gt;&lt;/a&gt;"</f>
        <v>&lt;a href='https://www.windy.com/42.675583/0.034389/wind?42.675583,0.034389,13' target='_blank'&gt;&lt;img src='/wp-content/uploads/icono-windy-small.png' alt='Windy' title='Viento Windy'&gt;&lt;/a&gt;</v>
      </c>
      <c r="Q101" s="47" t="str">
        <f>HYPERLINK("https://www.windy.com/"&amp;G101&amp;"/"&amp;H101&amp;"/wind?"&amp;G101&amp;","&amp;H101&amp;",13")</f>
        <v>https://www.windy.com/42.675583/0.034389/wind?42.675583,0.034389,13</v>
      </c>
      <c r="R101" s="31" t="str">
        <f>"&lt;a href='https://www.meteoblue.com/es/tiempo/pronostico/multimodel/"&amp;G101 &amp; "N" &amp; H101 &amp; "E" &amp; "' target='_blank'&gt;" &amp;"&lt;img src='/wp-content/uploads/icono-meteoblue-small.png' alt='Meteoblue' title='Multimodel Meteoblue'&gt;" &amp; "&lt;/a&gt;"</f>
        <v>&lt;a href='https://www.meteoblue.com/es/tiempo/pronostico/multimodel/42.675583N0.034389E' target='_blank'&gt;&lt;img src='/wp-content/uploads/icono-meteoblue-small.png' alt='Meteoblue' title='Multimodel Meteoblue'&gt;&lt;/a&gt;</v>
      </c>
      <c r="S101" s="47" t="str">
        <f>HYPERLINK("https://www.meteoblue.com/es/tiempo/pronostico/multimodel/"&amp;G101 &amp; "N" &amp; H101 &amp; "E")</f>
        <v>https://www.meteoblue.com/es/tiempo/pronostico/multimodel/42.675583N0.034389E</v>
      </c>
      <c r="T101" s="31" t="str">
        <f>"&lt;a href='https://brouter.de/brouter-web/#map=13/"&amp;G101&amp;"/"&amp;H101&amp;"/OpenTopoMap&amp;pois="&amp;H101&amp;","&amp;G101&amp; "' target='_blank'&gt;" &amp;"&lt;img src='/wp-content/uploads/icono-mapa-topografico-small.png' alt='Mapa topográfico brouter.de' title='Mapa topográfico brouter.de'&gt;" &amp; "&lt;/a&gt;"</f>
        <v>&lt;a href='https://brouter.de/brouter-web/#map=13/42.675583/0.034389/OpenTopoMap&amp;pois=0.034389,42.675583' target='_blank'&gt;&lt;img src='/wp-content/uploads/icono-mapa-topografico-small.png' alt='Mapa topográfico brouter.de' title='Mapa topográfico brouter.de'&gt;&lt;/a&gt;</v>
      </c>
      <c r="U101" s="47" t="str">
        <f>HYPERLINK("https://brouter.de/brouter-web/#map=13/"&amp;G101&amp;"/"&amp;H101&amp;"/OpenTopoMap&amp;pois="&amp;H101&amp;","&amp;G101)</f>
        <v>https://brouter.de/brouter-web/#map=13/42.675583/0.034389/OpenTopoMap&amp;pois=0.034389,42.675583</v>
      </c>
      <c r="V101" s="31" t="str">
        <f>"&lt;a href='https://gpx.studio/app#13/"&amp;G101&amp;"/"&amp;H101&amp;"' target='_blank'&gt;" &amp;"&lt;img src='/wp-content/uploads/icono-mapa-topografico-gpx-studio-small.png' alt='Mapa topográfico gpx.studio' title='Mapa topográfico gpx.studio'&gt;" &amp; "&lt;/a&gt;"</f>
        <v>&lt;a href='https://gpx.studio/app#13/42.675583/0.034389' target='_blank'&gt;&lt;img src='/wp-content/uploads/icono-mapa-topografico-gpx-studio-small.png' alt='Mapa topográfico gpx.studio' title='Mapa topográfico gpx.studio'&gt;&lt;/a&gt;</v>
      </c>
      <c r="W101" s="47" t="str">
        <f>HYPERLINK("https://gpx.studio/app#13/"&amp;G101&amp;"/"&amp;H101)</f>
        <v>https://gpx.studio/app#13/42.675583/0.034389</v>
      </c>
      <c r="X101" s="47" t="str">
        <f>HYPERLINK("https://nakarte.me/#m=13/"&amp;G101&amp;"/"&amp;H101&amp;"&amp;l=Czt/Sa")</f>
        <v>https://nakarte.me/#m=13/42.675583/0.034389&amp;l=Czt/Sa</v>
      </c>
      <c r="Y101" s="31" t="str">
        <f>"&lt;a href='https://www.google.com/maps/dir/42.8664,-2.6852/" &amp; G101&amp; "," &amp; H101 &amp; "' target='_blank'&gt;" &amp;"&lt;img src='/wp-content/uploads/icono-navegacion-google-maps-small.png' alt='Navegación Google Maps' title='Navegación Google Maps'&gt;" &amp; "&lt;/a&gt;"</f>
        <v>&lt;a href='https://www.google.com/maps/dir/42.8664,-2.6852/42.675583,0.034389' target='_blank'&gt;&lt;img src='/wp-content/uploads/icono-navegacion-google-maps-small.png' alt='Navegación Google Maps' title='Navegación Google Maps'&gt;&lt;/a&gt;</v>
      </c>
      <c r="Z101" s="46" t="str">
        <f>"&lt;a style='display: block; text-align: center; padding: 0px 0; font-size: 1.4em;' href='https://tresmiles.es/mapa.html?lat="&amp;G101&amp;"&amp;lon="&amp;H101&amp;"&amp;zoom=17'&gt;&lt;img src='/wp-content/uploads/icono-mapa-topografico-small.png' alt='Mapa' title='Mapa'&gt;&lt;/a&gt;"</f>
        <v>&lt;a style='display: block; text-align: center; padding: 0px 0; font-size: 1.4em;' href='https://tresmiles.es/mapa.html?lat=42.675583&amp;lon=0.034389&amp;zoom=17'&gt;&lt;img src='/wp-content/uploads/icono-mapa-topografico-small.png' alt='Mapa' title='Mapa'&gt;&lt;/a&gt;</v>
      </c>
      <c r="AA101" s="46" t="str">
        <f>IF(J101="",
"",
"&lt;div style='display: block; text-align: center; padding: 0px 0; font-size: 1.4em;'&gt;"&amp;
"&lt;a href='#!' class='open-popup' data-info='"&amp;"ℹ "&amp;J101&amp;"'&gt;"&amp;
"&lt;img src='/wp-content/uploads/icono-informacion-small.png' alt='Más información' title='Más información'&gt;"
&amp;"&lt;/a&gt;&lt;/div&gt;"
)</f>
        <v/>
      </c>
    </row>
    <row r="102" spans="1:27" ht="14.5" customHeight="1" x14ac:dyDescent="0.35">
      <c r="A102" s="32" t="s">
        <v>1025</v>
      </c>
      <c r="B102" s="32" t="s">
        <v>6</v>
      </c>
      <c r="C102" s="32" t="s">
        <v>1902</v>
      </c>
      <c r="D102" s="33" t="s">
        <v>1008</v>
      </c>
      <c r="E102" s="33" t="s">
        <v>202</v>
      </c>
      <c r="F102" s="34">
        <v>3325</v>
      </c>
      <c r="G102" s="35" t="s">
        <v>653</v>
      </c>
      <c r="H102" s="35" t="s">
        <v>654</v>
      </c>
      <c r="I102" s="37" t="s">
        <v>49</v>
      </c>
      <c r="J102" s="45"/>
      <c r="K102" s="37" t="s">
        <v>1022</v>
      </c>
      <c r="L102" s="45" t="s">
        <v>1022</v>
      </c>
      <c r="M102" s="55">
        <v>4</v>
      </c>
      <c r="N102" s="46" t="str">
        <f>"&lt;wpt lat="""&amp;G102&amp;""" lon="""&amp;H102&amp;"""&gt;&lt;ele&gt;"&amp;F102&amp;"&lt;/ele&gt;&lt;name&gt;"&amp;D102&amp;"&lt;/name&gt;&lt;desc&gt;Nombre oficial: "&amp;E102&amp;"&amp;#10;Altitud: "&amp;F102&amp;" m &amp;#10;Dificultad: "&amp;I102&amp;"&amp;#10;Más información: "&amp;J102&amp;"&lt;/desc&gt;&lt;/wpt&gt;"</f>
        <v>&lt;wpt lat="42.684694" lon="0.023944"&gt;&lt;ele&gt;3325&lt;/ele&gt;&lt;name&gt;Cilindro del Marboré&lt;/name&gt;&lt;desc&gt;Nombre oficial: Mallo de Marmorés / Cilindro de Marboré&amp;#10;Altitud: 3325 m &amp;#10;Dificultad: PD&amp;#10;Más información: &lt;/desc&gt;&lt;/wpt&gt;</v>
      </c>
      <c r="O102" s="48" t="str">
        <f>HYPERLINK("https://www.openstreetmap.org/edit#map=18/"&amp;G102 &amp; "/"&amp; H102 )</f>
        <v>https://www.openstreetmap.org/edit#map=18/42.684694/0.023944</v>
      </c>
      <c r="P102" s="31" t="str">
        <f>"&lt;a href='https://www.windy.com/"&amp;G102&amp;"/"&amp;H102&amp;"/wind?"&amp;G102&amp;","&amp;H102&amp;",13' target='_blank'&gt;&lt;img src='/wp-content/uploads/icono-windy-small.png' alt='Windy' title='Viento Windy'&gt;&lt;/a&gt;"</f>
        <v>&lt;a href='https://www.windy.com/42.684694/0.023944/wind?42.684694,0.023944,13' target='_blank'&gt;&lt;img src='/wp-content/uploads/icono-windy-small.png' alt='Windy' title='Viento Windy'&gt;&lt;/a&gt;</v>
      </c>
      <c r="Q102" s="47" t="str">
        <f>HYPERLINK("https://www.windy.com/"&amp;G102&amp;"/"&amp;H102&amp;"/wind?"&amp;G102&amp;","&amp;H102&amp;",13")</f>
        <v>https://www.windy.com/42.684694/0.023944/wind?42.684694,0.023944,13</v>
      </c>
      <c r="R102" s="31" t="str">
        <f>"&lt;a href='https://www.meteoblue.com/es/tiempo/pronostico/multimodel/"&amp;G102 &amp; "N" &amp; H102 &amp; "E" &amp; "' target='_blank'&gt;" &amp;"&lt;img src='/wp-content/uploads/icono-meteoblue-small.png' alt='Meteoblue' title='Multimodel Meteoblue'&gt;" &amp; "&lt;/a&gt;"</f>
        <v>&lt;a href='https://www.meteoblue.com/es/tiempo/pronostico/multimodel/42.684694N0.023944E' target='_blank'&gt;&lt;img src='/wp-content/uploads/icono-meteoblue-small.png' alt='Meteoblue' title='Multimodel Meteoblue'&gt;&lt;/a&gt;</v>
      </c>
      <c r="S102" s="47" t="str">
        <f>HYPERLINK("https://www.meteoblue.com/es/tiempo/pronostico/multimodel/"&amp;G102 &amp; "N" &amp; H102 &amp; "E")</f>
        <v>https://www.meteoblue.com/es/tiempo/pronostico/multimodel/42.684694N0.023944E</v>
      </c>
      <c r="T102" s="31" t="str">
        <f>"&lt;a href='https://brouter.de/brouter-web/#map=13/"&amp;G102&amp;"/"&amp;H102&amp;"/OpenTopoMap&amp;pois="&amp;H102&amp;","&amp;G102&amp; "' target='_blank'&gt;" &amp;"&lt;img src='/wp-content/uploads/icono-mapa-topografico-small.png' alt='Mapa topográfico brouter.de' title='Mapa topográfico brouter.de'&gt;" &amp; "&lt;/a&gt;"</f>
        <v>&lt;a href='https://brouter.de/brouter-web/#map=13/42.684694/0.023944/OpenTopoMap&amp;pois=0.023944,42.684694' target='_blank'&gt;&lt;img src='/wp-content/uploads/icono-mapa-topografico-small.png' alt='Mapa topográfico brouter.de' title='Mapa topográfico brouter.de'&gt;&lt;/a&gt;</v>
      </c>
      <c r="U102" s="47" t="str">
        <f>HYPERLINK("https://brouter.de/brouter-web/#map=13/"&amp;G102&amp;"/"&amp;H102&amp;"/OpenTopoMap&amp;pois="&amp;H102&amp;","&amp;G102)</f>
        <v>https://brouter.de/brouter-web/#map=13/42.684694/0.023944/OpenTopoMap&amp;pois=0.023944,42.684694</v>
      </c>
      <c r="V102" s="31" t="str">
        <f>"&lt;a href='https://gpx.studio/app#13/"&amp;G102&amp;"/"&amp;H102&amp;"' target='_blank'&gt;" &amp;"&lt;img src='/wp-content/uploads/icono-mapa-topografico-gpx-studio-small.png' alt='Mapa topográfico gpx.studio' title='Mapa topográfico gpx.studio'&gt;" &amp; "&lt;/a&gt;"</f>
        <v>&lt;a href='https://gpx.studio/app#13/42.684694/0.023944' target='_blank'&gt;&lt;img src='/wp-content/uploads/icono-mapa-topografico-gpx-studio-small.png' alt='Mapa topográfico gpx.studio' title='Mapa topográfico gpx.studio'&gt;&lt;/a&gt;</v>
      </c>
      <c r="W102" s="47" t="str">
        <f>HYPERLINK("https://gpx.studio/app#13/"&amp;G102&amp;"/"&amp;H102)</f>
        <v>https://gpx.studio/app#13/42.684694/0.023944</v>
      </c>
      <c r="X102" s="47" t="str">
        <f>HYPERLINK("https://nakarte.me/#m=13/"&amp;G102&amp;"/"&amp;H102&amp;"&amp;l=Czt/Sa")</f>
        <v>https://nakarte.me/#m=13/42.684694/0.023944&amp;l=Czt/Sa</v>
      </c>
      <c r="Y102" s="31" t="str">
        <f>"&lt;a href='https://www.google.com/maps/dir/42.8664,-2.6852/" &amp; G102&amp; "," &amp; H102 &amp; "' target='_blank'&gt;" &amp;"&lt;img src='/wp-content/uploads/icono-navegacion-google-maps-small.png' alt='Navegación Google Maps' title='Navegación Google Maps'&gt;" &amp; "&lt;/a&gt;"</f>
        <v>&lt;a href='https://www.google.com/maps/dir/42.8664,-2.6852/42.684694,0.023944' target='_blank'&gt;&lt;img src='/wp-content/uploads/icono-navegacion-google-maps-small.png' alt='Navegación Google Maps' title='Navegación Google Maps'&gt;&lt;/a&gt;</v>
      </c>
      <c r="Z102" s="46" t="str">
        <f>"&lt;a style='display: block; text-align: center; padding: 0px 0; font-size: 1.4em;' href='https://tresmiles.es/mapa.html?lat="&amp;G102&amp;"&amp;lon="&amp;H102&amp;"&amp;zoom=17'&gt;&lt;img src='/wp-content/uploads/icono-mapa-topografico-small.png' alt='Mapa' title='Mapa'&gt;&lt;/a&gt;"</f>
        <v>&lt;a style='display: block; text-align: center; padding: 0px 0; font-size: 1.4em;' href='https://tresmiles.es/mapa.html?lat=42.684694&amp;lon=0.023944&amp;zoom=17'&gt;&lt;img src='/wp-content/uploads/icono-mapa-topografico-small.png' alt='Mapa' title='Mapa'&gt;&lt;/a&gt;</v>
      </c>
      <c r="AA102" s="46" t="str">
        <f>IF(J102="",
"",
"&lt;div style='display: block; text-align: center; padding: 0px 0; font-size: 1.4em;'&gt;"&amp;
"&lt;a href='#!' class='open-popup' data-info='"&amp;"ℹ "&amp;J102&amp;"'&gt;"&amp;
"&lt;img src='/wp-content/uploads/icono-informacion-small.png' alt='Más información' title='Más información'&gt;"
&amp;"&lt;/a&gt;&lt;/div&gt;"
)</f>
        <v/>
      </c>
    </row>
    <row r="103" spans="1:27" ht="14.5" customHeight="1" x14ac:dyDescent="0.35">
      <c r="A103" s="32" t="s">
        <v>1025</v>
      </c>
      <c r="B103" s="32" t="s">
        <v>6</v>
      </c>
      <c r="C103" s="32" t="s">
        <v>1902</v>
      </c>
      <c r="D103" s="33" t="s">
        <v>1010</v>
      </c>
      <c r="E103" s="33" t="s">
        <v>589</v>
      </c>
      <c r="F103" s="34">
        <v>3257</v>
      </c>
      <c r="G103" s="35" t="s">
        <v>689</v>
      </c>
      <c r="H103" s="35" t="s">
        <v>690</v>
      </c>
      <c r="I103" s="37" t="s">
        <v>52</v>
      </c>
      <c r="J103" s="45"/>
      <c r="K103" s="37" t="s">
        <v>1022</v>
      </c>
      <c r="L103" s="45" t="s">
        <v>1022</v>
      </c>
      <c r="M103" s="55">
        <v>1</v>
      </c>
      <c r="N103" s="46" t="str">
        <f>"&lt;wpt lat="""&amp;G103&amp;""" lon="""&amp;H103&amp;"""&gt;&lt;ele&gt;"&amp;F103&amp;"&lt;/ele&gt;&lt;name&gt;"&amp;D103&amp;"&lt;/name&gt;&lt;desc&gt;Nombre oficial: "&amp;E103&amp;"&amp;#10;Altitud: "&amp;F103&amp;" m &amp;#10;Dificultad: "&amp;I103&amp;"&amp;#10;Más información: "&amp;J103&amp;"&lt;/desc&gt;&lt;/wpt&gt;"</f>
        <v>&lt;wpt lat="42.669556" lon="0.043139"&gt;&lt;ele&gt;3257&lt;/ele&gt;&lt;name&gt;Pico de Añisclo / Soum de Ramond&lt;/name&gt;&lt;desc&gt;Nombre oficial: Pico d'Añisclo&amp;#10;Altitud: 3257 m &amp;#10;Dificultad: F&amp;#10;Más información: &lt;/desc&gt;&lt;/wpt&gt;</v>
      </c>
      <c r="O103" s="48" t="str">
        <f>HYPERLINK("https://www.openstreetmap.org/edit#map=18/"&amp;G103 &amp; "/"&amp; H103 )</f>
        <v>https://www.openstreetmap.org/edit#map=18/42.669556/0.043139</v>
      </c>
      <c r="P103" s="31" t="str">
        <f>"&lt;a href='https://www.windy.com/"&amp;G103&amp;"/"&amp;H103&amp;"/wind?"&amp;G103&amp;","&amp;H103&amp;",13' target='_blank'&gt;&lt;img src='/wp-content/uploads/icono-windy-small.png' alt='Windy' title='Viento Windy'&gt;&lt;/a&gt;"</f>
        <v>&lt;a href='https://www.windy.com/42.669556/0.043139/wind?42.669556,0.043139,13' target='_blank'&gt;&lt;img src='/wp-content/uploads/icono-windy-small.png' alt='Windy' title='Viento Windy'&gt;&lt;/a&gt;</v>
      </c>
      <c r="Q103" s="47" t="str">
        <f>HYPERLINK("https://www.windy.com/"&amp;G103&amp;"/"&amp;H103&amp;"/wind?"&amp;G103&amp;","&amp;H103&amp;",13")</f>
        <v>https://www.windy.com/42.669556/0.043139/wind?42.669556,0.043139,13</v>
      </c>
      <c r="R103" s="31" t="str">
        <f>"&lt;a href='https://www.meteoblue.com/es/tiempo/pronostico/multimodel/"&amp;G103 &amp; "N" &amp; H103 &amp; "E" &amp; "' target='_blank'&gt;" &amp;"&lt;img src='/wp-content/uploads/icono-meteoblue-small.png' alt='Meteoblue' title='Multimodel Meteoblue'&gt;" &amp; "&lt;/a&gt;"</f>
        <v>&lt;a href='https://www.meteoblue.com/es/tiempo/pronostico/multimodel/42.669556N0.043139E' target='_blank'&gt;&lt;img src='/wp-content/uploads/icono-meteoblue-small.png' alt='Meteoblue' title='Multimodel Meteoblue'&gt;&lt;/a&gt;</v>
      </c>
      <c r="S103" s="47" t="str">
        <f>HYPERLINK("https://www.meteoblue.com/es/tiempo/pronostico/multimodel/"&amp;G103 &amp; "N" &amp; H103 &amp; "E")</f>
        <v>https://www.meteoblue.com/es/tiempo/pronostico/multimodel/42.669556N0.043139E</v>
      </c>
      <c r="T103" s="31" t="str">
        <f>"&lt;a href='https://brouter.de/brouter-web/#map=13/"&amp;G103&amp;"/"&amp;H103&amp;"/OpenTopoMap&amp;pois="&amp;H103&amp;","&amp;G103&amp; "' target='_blank'&gt;" &amp;"&lt;img src='/wp-content/uploads/icono-mapa-topografico-small.png' alt='Mapa topográfico brouter.de' title='Mapa topográfico brouter.de'&gt;" &amp; "&lt;/a&gt;"</f>
        <v>&lt;a href='https://brouter.de/brouter-web/#map=13/42.669556/0.043139/OpenTopoMap&amp;pois=0.043139,42.669556' target='_blank'&gt;&lt;img src='/wp-content/uploads/icono-mapa-topografico-small.png' alt='Mapa topográfico brouter.de' title='Mapa topográfico brouter.de'&gt;&lt;/a&gt;</v>
      </c>
      <c r="U103" s="47" t="str">
        <f>HYPERLINK("https://brouter.de/brouter-web/#map=13/"&amp;G103&amp;"/"&amp;H103&amp;"/OpenTopoMap&amp;pois="&amp;H103&amp;","&amp;G103)</f>
        <v>https://brouter.de/brouter-web/#map=13/42.669556/0.043139/OpenTopoMap&amp;pois=0.043139,42.669556</v>
      </c>
      <c r="V103" s="31" t="str">
        <f>"&lt;a href='https://gpx.studio/app#13/"&amp;G103&amp;"/"&amp;H103&amp;"' target='_blank'&gt;" &amp;"&lt;img src='/wp-content/uploads/icono-mapa-topografico-gpx-studio-small.png' alt='Mapa topográfico gpx.studio' title='Mapa topográfico gpx.studio'&gt;" &amp; "&lt;/a&gt;"</f>
        <v>&lt;a href='https://gpx.studio/app#13/42.669556/0.043139' target='_blank'&gt;&lt;img src='/wp-content/uploads/icono-mapa-topografico-gpx-studio-small.png' alt='Mapa topográfico gpx.studio' title='Mapa topográfico gpx.studio'&gt;&lt;/a&gt;</v>
      </c>
      <c r="W103" s="47" t="str">
        <f>HYPERLINK("https://gpx.studio/app#13/"&amp;G103&amp;"/"&amp;H103)</f>
        <v>https://gpx.studio/app#13/42.669556/0.043139</v>
      </c>
      <c r="X103" s="47" t="str">
        <f>HYPERLINK("https://nakarte.me/#m=13/"&amp;G103&amp;"/"&amp;H103&amp;"&amp;l=Czt/Sa")</f>
        <v>https://nakarte.me/#m=13/42.669556/0.043139&amp;l=Czt/Sa</v>
      </c>
      <c r="Y103" s="31" t="str">
        <f>"&lt;a href='https://www.google.com/maps/dir/42.8664,-2.6852/" &amp; G103&amp; "," &amp; H103 &amp; "' target='_blank'&gt;" &amp;"&lt;img src='/wp-content/uploads/icono-navegacion-google-maps-small.png' alt='Navegación Google Maps' title='Navegación Google Maps'&gt;" &amp; "&lt;/a&gt;"</f>
        <v>&lt;a href='https://www.google.com/maps/dir/42.8664,-2.6852/42.669556,0.043139' target='_blank'&gt;&lt;img src='/wp-content/uploads/icono-navegacion-google-maps-small.png' alt='Navegación Google Maps' title='Navegación Google Maps'&gt;&lt;/a&gt;</v>
      </c>
      <c r="Z103" s="46" t="str">
        <f>"&lt;a style='display: block; text-align: center; padding: 0px 0; font-size: 1.4em;' href='https://tresmiles.es/mapa.html?lat="&amp;G103&amp;"&amp;lon="&amp;H103&amp;"&amp;zoom=17'&gt;&lt;img src='/wp-content/uploads/icono-mapa-topografico-small.png' alt='Mapa' title='Mapa'&gt;&lt;/a&gt;"</f>
        <v>&lt;a style='display: block; text-align: center; padding: 0px 0; font-size: 1.4em;' href='https://tresmiles.es/mapa.html?lat=42.669556&amp;lon=0.043139&amp;zoom=17'&gt;&lt;img src='/wp-content/uploads/icono-mapa-topografico-small.png' alt='Mapa' title='Mapa'&gt;&lt;/a&gt;</v>
      </c>
      <c r="AA103" s="46" t="str">
        <f>IF(J103="",
"",
"&lt;div style='display: block; text-align: center; padding: 0px 0; font-size: 1.4em;'&gt;"&amp;
"&lt;a href='#!' class='open-popup' data-info='"&amp;"ℹ "&amp;J103&amp;"'&gt;"&amp;
"&lt;img src='/wp-content/uploads/icono-informacion-small.png' alt='Más información' title='Más información'&gt;"
&amp;"&lt;/a&gt;&lt;/div&gt;"
)</f>
        <v/>
      </c>
    </row>
    <row r="104" spans="1:27" ht="14.5" customHeight="1" x14ac:dyDescent="0.35">
      <c r="A104" s="32" t="s">
        <v>1024</v>
      </c>
      <c r="B104" s="32" t="s">
        <v>6</v>
      </c>
      <c r="C104" s="32" t="s">
        <v>1902</v>
      </c>
      <c r="D104" s="33" t="s">
        <v>1007</v>
      </c>
      <c r="E104" s="33" t="s">
        <v>191</v>
      </c>
      <c r="F104" s="34">
        <v>3251</v>
      </c>
      <c r="G104" s="35" t="s">
        <v>691</v>
      </c>
      <c r="H104" s="35" t="s">
        <v>692</v>
      </c>
      <c r="I104" s="37" t="s">
        <v>52</v>
      </c>
      <c r="J104" s="45"/>
      <c r="K104" s="37" t="s">
        <v>1022</v>
      </c>
      <c r="L104" s="45" t="s">
        <v>1022</v>
      </c>
      <c r="M104" s="55">
        <v>3</v>
      </c>
      <c r="N104" s="46" t="str">
        <f>"&lt;wpt lat="""&amp;G104&amp;""" lon="""&amp;H104&amp;"""&gt;&lt;ele&gt;"&amp;F104&amp;"&lt;/ele&gt;&lt;name&gt;"&amp;D104&amp;"&lt;/name&gt;&lt;desc&gt;Nombre oficial: "&amp;E104&amp;"&amp;#10;Altitud: "&amp;F104&amp;" m &amp;#10;Dificultad: "&amp;I104&amp;"&amp;#10;Más información: "&amp;J104&amp;"&lt;/desc&gt;&lt;/wpt&gt;"</f>
        <v>&lt;wpt lat="42.692611" lon="0.011528"&gt;&lt;ele&gt;3251&lt;/ele&gt;&lt;name&gt;Pico del Marboré&lt;/name&gt;&lt;desc&gt;Nombre oficial: Pico Plan de Marmorés / Marboré&amp;#10;Altitud: 3251 m &amp;#10;Dificultad: F&amp;#10;Más información: &lt;/desc&gt;&lt;/wpt&gt;</v>
      </c>
      <c r="O104" s="48" t="str">
        <f>HYPERLINK("https://www.openstreetmap.org/edit#map=18/"&amp;G104 &amp; "/"&amp; H104 )</f>
        <v>https://www.openstreetmap.org/edit#map=18/42.692611/0.011528</v>
      </c>
      <c r="P104" s="31" t="str">
        <f>"&lt;a href='https://www.windy.com/"&amp;G104&amp;"/"&amp;H104&amp;"/wind?"&amp;G104&amp;","&amp;H104&amp;",13' target='_blank'&gt;&lt;img src='/wp-content/uploads/icono-windy-small.png' alt='Windy' title='Viento Windy'&gt;&lt;/a&gt;"</f>
        <v>&lt;a href='https://www.windy.com/42.692611/0.011528/wind?42.692611,0.011528,13' target='_blank'&gt;&lt;img src='/wp-content/uploads/icono-windy-small.png' alt='Windy' title='Viento Windy'&gt;&lt;/a&gt;</v>
      </c>
      <c r="Q104" s="47" t="str">
        <f>HYPERLINK("https://www.windy.com/"&amp;G104&amp;"/"&amp;H104&amp;"/wind?"&amp;G104&amp;","&amp;H104&amp;",13")</f>
        <v>https://www.windy.com/42.692611/0.011528/wind?42.692611,0.011528,13</v>
      </c>
      <c r="R104" s="31" t="str">
        <f>"&lt;a href='https://www.meteoblue.com/es/tiempo/pronostico/multimodel/"&amp;G104 &amp; "N" &amp; H104 &amp; "E" &amp; "' target='_blank'&gt;" &amp;"&lt;img src='/wp-content/uploads/icono-meteoblue-small.png' alt='Meteoblue' title='Multimodel Meteoblue'&gt;" &amp; "&lt;/a&gt;"</f>
        <v>&lt;a href='https://www.meteoblue.com/es/tiempo/pronostico/multimodel/42.692611N0.011528E' target='_blank'&gt;&lt;img src='/wp-content/uploads/icono-meteoblue-small.png' alt='Meteoblue' title='Multimodel Meteoblue'&gt;&lt;/a&gt;</v>
      </c>
      <c r="S104" s="47" t="str">
        <f>HYPERLINK("https://www.meteoblue.com/es/tiempo/pronostico/multimodel/"&amp;G104 &amp; "N" &amp; H104 &amp; "E")</f>
        <v>https://www.meteoblue.com/es/tiempo/pronostico/multimodel/42.692611N0.011528E</v>
      </c>
      <c r="T104" s="31" t="str">
        <f>"&lt;a href='https://brouter.de/brouter-web/#map=13/"&amp;G104&amp;"/"&amp;H104&amp;"/OpenTopoMap&amp;pois="&amp;H104&amp;","&amp;G104&amp; "' target='_blank'&gt;" &amp;"&lt;img src='/wp-content/uploads/icono-mapa-topografico-small.png' alt='Mapa topográfico brouter.de' title='Mapa topográfico brouter.de'&gt;" &amp; "&lt;/a&gt;"</f>
        <v>&lt;a href='https://brouter.de/brouter-web/#map=13/42.692611/0.011528/OpenTopoMap&amp;pois=0.011528,42.692611' target='_blank'&gt;&lt;img src='/wp-content/uploads/icono-mapa-topografico-small.png' alt='Mapa topográfico brouter.de' title='Mapa topográfico brouter.de'&gt;&lt;/a&gt;</v>
      </c>
      <c r="U104" s="47" t="str">
        <f>HYPERLINK("https://brouter.de/brouter-web/#map=13/"&amp;G104&amp;"/"&amp;H104&amp;"/OpenTopoMap&amp;pois="&amp;H104&amp;","&amp;G104)</f>
        <v>https://brouter.de/brouter-web/#map=13/42.692611/0.011528/OpenTopoMap&amp;pois=0.011528,42.692611</v>
      </c>
      <c r="V104" s="31" t="str">
        <f>"&lt;a href='https://gpx.studio/app#13/"&amp;G104&amp;"/"&amp;H104&amp;"' target='_blank'&gt;" &amp;"&lt;img src='/wp-content/uploads/icono-mapa-topografico-gpx-studio-small.png' alt='Mapa topográfico gpx.studio' title='Mapa topográfico gpx.studio'&gt;" &amp; "&lt;/a&gt;"</f>
        <v>&lt;a href='https://gpx.studio/app#13/42.692611/0.011528' target='_blank'&gt;&lt;img src='/wp-content/uploads/icono-mapa-topografico-gpx-studio-small.png' alt='Mapa topográfico gpx.studio' title='Mapa topográfico gpx.studio'&gt;&lt;/a&gt;</v>
      </c>
      <c r="W104" s="47" t="str">
        <f>HYPERLINK("https://gpx.studio/app#13/"&amp;G104&amp;"/"&amp;H104)</f>
        <v>https://gpx.studio/app#13/42.692611/0.011528</v>
      </c>
      <c r="X104" s="47" t="str">
        <f>HYPERLINK("https://nakarte.me/#m=13/"&amp;G104&amp;"/"&amp;H104&amp;"&amp;l=Czt/Sa")</f>
        <v>https://nakarte.me/#m=13/42.692611/0.011528&amp;l=Czt/Sa</v>
      </c>
      <c r="Y104" s="31" t="str">
        <f>"&lt;a href='https://www.google.com/maps/dir/42.8664,-2.6852/" &amp; G104&amp; "," &amp; H104 &amp; "' target='_blank'&gt;" &amp;"&lt;img src='/wp-content/uploads/icono-navegacion-google-maps-small.png' alt='Navegación Google Maps' title='Navegación Google Maps'&gt;" &amp; "&lt;/a&gt;"</f>
        <v>&lt;a href='https://www.google.com/maps/dir/42.8664,-2.6852/42.692611,0.011528' target='_blank'&gt;&lt;img src='/wp-content/uploads/icono-navegacion-google-maps-small.png' alt='Navegación Google Maps' title='Navegación Google Maps'&gt;&lt;/a&gt;</v>
      </c>
      <c r="Z104" s="46" t="str">
        <f>"&lt;a style='display: block; text-align: center; padding: 0px 0; font-size: 1.4em;' href='https://tresmiles.es/mapa.html?lat="&amp;G104&amp;"&amp;lon="&amp;H104&amp;"&amp;zoom=17'&gt;&lt;img src='/wp-content/uploads/icono-mapa-topografico-small.png' alt='Mapa' title='Mapa'&gt;&lt;/a&gt;"</f>
        <v>&lt;a style='display: block; text-align: center; padding: 0px 0; font-size: 1.4em;' href='https://tresmiles.es/mapa.html?lat=42.692611&amp;lon=0.011528&amp;zoom=17'&gt;&lt;img src='/wp-content/uploads/icono-mapa-topografico-small.png' alt='Mapa' title='Mapa'&gt;&lt;/a&gt;</v>
      </c>
      <c r="AA104" s="46" t="str">
        <f>IF(J104="",
"",
"&lt;div style='display: block; text-align: center; padding: 0px 0; font-size: 1.4em;'&gt;"&amp;
"&lt;a href='#!' class='open-popup' data-info='"&amp;"ℹ "&amp;J104&amp;"'&gt;"&amp;
"&lt;img src='/wp-content/uploads/icono-informacion-small.png' alt='Más información' title='Más información'&gt;"
&amp;"&lt;/a&gt;&lt;/div&gt;"
)</f>
        <v/>
      </c>
    </row>
    <row r="105" spans="1:27" ht="14.5" customHeight="1" x14ac:dyDescent="0.35">
      <c r="A105" s="32" t="s">
        <v>1025</v>
      </c>
      <c r="B105" s="32" t="s">
        <v>6</v>
      </c>
      <c r="C105" s="32" t="s">
        <v>1902</v>
      </c>
      <c r="D105" s="33" t="s">
        <v>232</v>
      </c>
      <c r="E105" s="33" t="s">
        <v>225</v>
      </c>
      <c r="F105" s="34">
        <v>3235</v>
      </c>
      <c r="G105" s="35" t="s">
        <v>697</v>
      </c>
      <c r="H105" s="35" t="s">
        <v>698</v>
      </c>
      <c r="I105" s="37"/>
      <c r="J105" s="45" t="s">
        <v>2290</v>
      </c>
      <c r="K105" s="45" t="s">
        <v>1021</v>
      </c>
      <c r="L105" s="45" t="s">
        <v>1022</v>
      </c>
      <c r="M105" s="55">
        <v>0</v>
      </c>
      <c r="N105" s="46" t="str">
        <f>"&lt;wpt lat="""&amp;G105&amp;""" lon="""&amp;H105&amp;"""&gt;&lt;ele&gt;"&amp;F105&amp;"&lt;/ele&gt;&lt;name&gt;"&amp;D105&amp;"&lt;/name&gt;&lt;desc&gt;Nombre oficial: "&amp;E105&amp;"&amp;#10;Altitud: "&amp;F105&amp;" m &amp;#10;Dificultad: "&amp;I105&amp;"&amp;#10;Más información: "&amp;J105&amp;"&lt;/desc&gt;&lt;/wpt&gt;"</f>
        <v>&lt;wpt lat="42.671861" lon="0.041861"&gt;&lt;ele&gt;3235&lt;/ele&gt;&lt;name&gt;Mallo Tormosa&lt;/name&gt;&lt;desc&gt;Nombre oficial: Punta dera Cuniestra&amp;#10;Altitud: 3235 m &amp;#10;Dificultad: &amp;#10;Más información: POSIBLE DISCREPANCIA, ERROR O A ESTUDIAR. Guía Alejos/INGEAR&lt;/desc&gt;&lt;/wpt&gt;</v>
      </c>
      <c r="O105" s="48" t="str">
        <f>HYPERLINK("https://www.openstreetmap.org/edit#map=18/"&amp;G105 &amp; "/"&amp; H105 )</f>
        <v>https://www.openstreetmap.org/edit#map=18/42.671861/0.041861</v>
      </c>
      <c r="P105" s="31" t="str">
        <f>"&lt;a href='https://www.windy.com/"&amp;G105&amp;"/"&amp;H105&amp;"/wind?"&amp;G105&amp;","&amp;H105&amp;",13' target='_blank'&gt;&lt;img src='/wp-content/uploads/icono-windy-small.png' alt='Windy' title='Viento Windy'&gt;&lt;/a&gt;"</f>
        <v>&lt;a href='https://www.windy.com/42.671861/0.041861/wind?42.671861,0.041861,13' target='_blank'&gt;&lt;img src='/wp-content/uploads/icono-windy-small.png' alt='Windy' title='Viento Windy'&gt;&lt;/a&gt;</v>
      </c>
      <c r="Q105" s="47" t="str">
        <f>HYPERLINK("https://www.windy.com/"&amp;G105&amp;"/"&amp;H105&amp;"/wind?"&amp;G105&amp;","&amp;H105&amp;",13")</f>
        <v>https://www.windy.com/42.671861/0.041861/wind?42.671861,0.041861,13</v>
      </c>
      <c r="R105" s="31" t="str">
        <f>"&lt;a href='https://www.meteoblue.com/es/tiempo/pronostico/multimodel/"&amp;G105 &amp; "N" &amp; H105 &amp; "E" &amp; "' target='_blank'&gt;" &amp;"&lt;img src='/wp-content/uploads/icono-meteoblue-small.png' alt='Meteoblue' title='Multimodel Meteoblue'&gt;" &amp; "&lt;/a&gt;"</f>
        <v>&lt;a href='https://www.meteoblue.com/es/tiempo/pronostico/multimodel/42.671861N0.041861E' target='_blank'&gt;&lt;img src='/wp-content/uploads/icono-meteoblue-small.png' alt='Meteoblue' title='Multimodel Meteoblue'&gt;&lt;/a&gt;</v>
      </c>
      <c r="S105" s="47" t="str">
        <f>HYPERLINK("https://www.meteoblue.com/es/tiempo/pronostico/multimodel/"&amp;G105 &amp; "N" &amp; H105 &amp; "E")</f>
        <v>https://www.meteoblue.com/es/tiempo/pronostico/multimodel/42.671861N0.041861E</v>
      </c>
      <c r="T105" s="31" t="str">
        <f>"&lt;a href='https://brouter.de/brouter-web/#map=13/"&amp;G105&amp;"/"&amp;H105&amp;"/OpenTopoMap&amp;pois="&amp;H105&amp;","&amp;G105&amp; "' target='_blank'&gt;" &amp;"&lt;img src='/wp-content/uploads/icono-mapa-topografico-small.png' alt='Mapa topográfico brouter.de' title='Mapa topográfico brouter.de'&gt;" &amp; "&lt;/a&gt;"</f>
        <v>&lt;a href='https://brouter.de/brouter-web/#map=13/42.671861/0.041861/OpenTopoMap&amp;pois=0.041861,42.671861' target='_blank'&gt;&lt;img src='/wp-content/uploads/icono-mapa-topografico-small.png' alt='Mapa topográfico brouter.de' title='Mapa topográfico brouter.de'&gt;&lt;/a&gt;</v>
      </c>
      <c r="U105" s="47" t="str">
        <f>HYPERLINK("https://brouter.de/brouter-web/#map=13/"&amp;G105&amp;"/"&amp;H105&amp;"/OpenTopoMap&amp;pois="&amp;H105&amp;","&amp;G105)</f>
        <v>https://brouter.de/brouter-web/#map=13/42.671861/0.041861/OpenTopoMap&amp;pois=0.041861,42.671861</v>
      </c>
      <c r="V105" s="31" t="str">
        <f>"&lt;a href='https://gpx.studio/app#13/"&amp;G105&amp;"/"&amp;H105&amp;"' target='_blank'&gt;" &amp;"&lt;img src='/wp-content/uploads/icono-mapa-topografico-gpx-studio-small.png' alt='Mapa topográfico gpx.studio' title='Mapa topográfico gpx.studio'&gt;" &amp; "&lt;/a&gt;"</f>
        <v>&lt;a href='https://gpx.studio/app#13/42.671861/0.041861' target='_blank'&gt;&lt;img src='/wp-content/uploads/icono-mapa-topografico-gpx-studio-small.png' alt='Mapa topográfico gpx.studio' title='Mapa topográfico gpx.studio'&gt;&lt;/a&gt;</v>
      </c>
      <c r="W105" s="47" t="str">
        <f>HYPERLINK("https://gpx.studio/app#13/"&amp;G105&amp;"/"&amp;H105)</f>
        <v>https://gpx.studio/app#13/42.671861/0.041861</v>
      </c>
      <c r="X105" s="47" t="str">
        <f>HYPERLINK("https://nakarte.me/#m=13/"&amp;G105&amp;"/"&amp;H105&amp;"&amp;l=Czt/Sa")</f>
        <v>https://nakarte.me/#m=13/42.671861/0.041861&amp;l=Czt/Sa</v>
      </c>
      <c r="Y105" s="31" t="str">
        <f>"&lt;a href='https://www.google.com/maps/dir/42.8664,-2.6852/" &amp; G105&amp; "," &amp; H105 &amp; "' target='_blank'&gt;" &amp;"&lt;img src='/wp-content/uploads/icono-navegacion-google-maps-small.png' alt='Navegación Google Maps' title='Navegación Google Maps'&gt;" &amp; "&lt;/a&gt;"</f>
        <v>&lt;a href='https://www.google.com/maps/dir/42.8664,-2.6852/42.671861,0.041861' target='_blank'&gt;&lt;img src='/wp-content/uploads/icono-navegacion-google-maps-small.png' alt='Navegación Google Maps' title='Navegación Google Maps'&gt;&lt;/a&gt;</v>
      </c>
      <c r="Z105" s="46" t="str">
        <f>"&lt;a style='display: block; text-align: center; padding: 0px 0; font-size: 1.4em;' href='https://tresmiles.es/mapa.html?lat="&amp;G105&amp;"&amp;lon="&amp;H105&amp;"&amp;zoom=17'&gt;&lt;img src='/wp-content/uploads/icono-mapa-topografico-small.png' alt='Mapa' title='Mapa'&gt;&lt;/a&gt;"</f>
        <v>&lt;a style='display: block; text-align: center; padding: 0px 0; font-size: 1.4em;' href='https://tresmiles.es/mapa.html?lat=42.671861&amp;lon=0.041861&amp;zoom=17'&gt;&lt;img src='/wp-content/uploads/icono-mapa-topografico-small.png' alt='Mapa' title='Mapa'&gt;&lt;/a&gt;</v>
      </c>
      <c r="AA105" s="46" t="str">
        <f>IF(J105="",
"",
"&lt;div style='display: block; text-align: center; padding: 0px 0; font-size: 1.4em;'&gt;"&amp;
"&lt;a href='#!' class='open-popup' data-info='"&amp;"ℹ "&amp;J105&amp;"'&gt;"&amp;
"&lt;img src='/wp-content/uploads/icono-informacion-small.png' alt='Más información' title='Más información'&gt;"
&amp;"&lt;/a&gt;&lt;/div&gt;"
)</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106" spans="1:27" ht="14.5" customHeight="1" x14ac:dyDescent="0.35">
      <c r="A106" s="32" t="s">
        <v>1025</v>
      </c>
      <c r="B106" s="32" t="s">
        <v>6</v>
      </c>
      <c r="C106" s="32" t="s">
        <v>1902</v>
      </c>
      <c r="D106" s="33" t="s">
        <v>959</v>
      </c>
      <c r="E106" s="33" t="s">
        <v>206</v>
      </c>
      <c r="F106" s="34">
        <v>3194</v>
      </c>
      <c r="G106" s="35" t="s">
        <v>711</v>
      </c>
      <c r="H106" s="35" t="s">
        <v>712</v>
      </c>
      <c r="I106" s="37" t="s">
        <v>52</v>
      </c>
      <c r="J106" s="45"/>
      <c r="K106" s="37" t="s">
        <v>1022</v>
      </c>
      <c r="L106" s="45" t="s">
        <v>1022</v>
      </c>
      <c r="M106" s="55">
        <v>2</v>
      </c>
      <c r="N106" s="46" t="str">
        <f>"&lt;wpt lat="""&amp;G106&amp;""" lon="""&amp;H106&amp;"""&gt;&lt;ele&gt;"&amp;F106&amp;"&lt;/ele&gt;&lt;name&gt;"&amp;D106&amp;"&lt;/name&gt;&lt;desc&gt;Nombre oficial: "&amp;E106&amp;"&amp;#10;Altitud: "&amp;F106&amp;" m &amp;#10;Dificultad: "&amp;I106&amp;"&amp;#10;Más información: "&amp;J106&amp;"&lt;/desc&gt;&lt;/wpt&gt;"</f>
        <v>&lt;wpt lat="42.681028" lon="0.020889"&gt;&lt;ele&gt;3194&lt;/ele&gt;&lt;name&gt;Pitón SO del Cilindro / Peña Roya&lt;/name&gt;&lt;desc&gt;Nombre oficial: Pundeta de Peña Roya&amp;#10;Altitud: 3194 m &amp;#10;Dificultad: F&amp;#10;Más información: &lt;/desc&gt;&lt;/wpt&gt;</v>
      </c>
      <c r="O106" s="48" t="str">
        <f>HYPERLINK("https://www.openstreetmap.org/edit#map=18/"&amp;G106 &amp; "/"&amp; H106 )</f>
        <v>https://www.openstreetmap.org/edit#map=18/42.681028/0.020889</v>
      </c>
      <c r="P106" s="31" t="str">
        <f>"&lt;a href='https://www.windy.com/"&amp;G106&amp;"/"&amp;H106&amp;"/wind?"&amp;G106&amp;","&amp;H106&amp;",13' target='_blank'&gt;&lt;img src='/wp-content/uploads/icono-windy-small.png' alt='Windy' title='Viento Windy'&gt;&lt;/a&gt;"</f>
        <v>&lt;a href='https://www.windy.com/42.681028/0.020889/wind?42.681028,0.020889,13' target='_blank'&gt;&lt;img src='/wp-content/uploads/icono-windy-small.png' alt='Windy' title='Viento Windy'&gt;&lt;/a&gt;</v>
      </c>
      <c r="Q106" s="47" t="str">
        <f>HYPERLINK("https://www.windy.com/"&amp;G106&amp;"/"&amp;H106&amp;"/wind?"&amp;G106&amp;","&amp;H106&amp;",13")</f>
        <v>https://www.windy.com/42.681028/0.020889/wind?42.681028,0.020889,13</v>
      </c>
      <c r="R106" s="31" t="str">
        <f>"&lt;a href='https://www.meteoblue.com/es/tiempo/pronostico/multimodel/"&amp;G106 &amp; "N" &amp; H106 &amp; "E" &amp; "' target='_blank'&gt;" &amp;"&lt;img src='/wp-content/uploads/icono-meteoblue-small.png' alt='Meteoblue' title='Multimodel Meteoblue'&gt;" &amp; "&lt;/a&gt;"</f>
        <v>&lt;a href='https://www.meteoblue.com/es/tiempo/pronostico/multimodel/42.681028N0.020889E' target='_blank'&gt;&lt;img src='/wp-content/uploads/icono-meteoblue-small.png' alt='Meteoblue' title='Multimodel Meteoblue'&gt;&lt;/a&gt;</v>
      </c>
      <c r="S106" s="47" t="str">
        <f>HYPERLINK("https://www.meteoblue.com/es/tiempo/pronostico/multimodel/"&amp;G106 &amp; "N" &amp; H106 &amp; "E")</f>
        <v>https://www.meteoblue.com/es/tiempo/pronostico/multimodel/42.681028N0.020889E</v>
      </c>
      <c r="T106" s="31" t="str">
        <f>"&lt;a href='https://brouter.de/brouter-web/#map=13/"&amp;G106&amp;"/"&amp;H106&amp;"/OpenTopoMap&amp;pois="&amp;H106&amp;","&amp;G106&amp; "' target='_blank'&gt;" &amp;"&lt;img src='/wp-content/uploads/icono-mapa-topografico-small.png' alt='Mapa topográfico brouter.de' title='Mapa topográfico brouter.de'&gt;" &amp; "&lt;/a&gt;"</f>
        <v>&lt;a href='https://brouter.de/brouter-web/#map=13/42.681028/0.020889/OpenTopoMap&amp;pois=0.020889,42.681028' target='_blank'&gt;&lt;img src='/wp-content/uploads/icono-mapa-topografico-small.png' alt='Mapa topográfico brouter.de' title='Mapa topográfico brouter.de'&gt;&lt;/a&gt;</v>
      </c>
      <c r="U106" s="47" t="str">
        <f>HYPERLINK("https://brouter.de/brouter-web/#map=13/"&amp;G106&amp;"/"&amp;H106&amp;"/OpenTopoMap&amp;pois="&amp;H106&amp;","&amp;G106)</f>
        <v>https://brouter.de/brouter-web/#map=13/42.681028/0.020889/OpenTopoMap&amp;pois=0.020889,42.681028</v>
      </c>
      <c r="V106" s="31" t="str">
        <f>"&lt;a href='https://gpx.studio/app#13/"&amp;G106&amp;"/"&amp;H106&amp;"' target='_blank'&gt;" &amp;"&lt;img src='/wp-content/uploads/icono-mapa-topografico-gpx-studio-small.png' alt='Mapa topográfico gpx.studio' title='Mapa topográfico gpx.studio'&gt;" &amp; "&lt;/a&gt;"</f>
        <v>&lt;a href='https://gpx.studio/app#13/42.681028/0.020889' target='_blank'&gt;&lt;img src='/wp-content/uploads/icono-mapa-topografico-gpx-studio-small.png' alt='Mapa topográfico gpx.studio' title='Mapa topográfico gpx.studio'&gt;&lt;/a&gt;</v>
      </c>
      <c r="W106" s="47" t="str">
        <f>HYPERLINK("https://gpx.studio/app#13/"&amp;G106&amp;"/"&amp;H106)</f>
        <v>https://gpx.studio/app#13/42.681028/0.020889</v>
      </c>
      <c r="X106" s="47" t="str">
        <f>HYPERLINK("https://nakarte.me/#m=13/"&amp;G106&amp;"/"&amp;H106&amp;"&amp;l=Czt/Sa")</f>
        <v>https://nakarte.me/#m=13/42.681028/0.020889&amp;l=Czt/Sa</v>
      </c>
      <c r="Y106" s="31" t="str">
        <f>"&lt;a href='https://www.google.com/maps/dir/42.8664,-2.6852/" &amp; G106&amp; "," &amp; H106 &amp; "' target='_blank'&gt;" &amp;"&lt;img src='/wp-content/uploads/icono-navegacion-google-maps-small.png' alt='Navegación Google Maps' title='Navegación Google Maps'&gt;" &amp; "&lt;/a&gt;"</f>
        <v>&lt;a href='https://www.google.com/maps/dir/42.8664,-2.6852/42.681028,0.020889' target='_blank'&gt;&lt;img src='/wp-content/uploads/icono-navegacion-google-maps-small.png' alt='Navegación Google Maps' title='Navegación Google Maps'&gt;&lt;/a&gt;</v>
      </c>
      <c r="Z106" s="46" t="str">
        <f>"&lt;a style='display: block; text-align: center; padding: 0px 0; font-size: 1.4em;' href='https://tresmiles.es/mapa.html?lat="&amp;G106&amp;"&amp;lon="&amp;H106&amp;"&amp;zoom=17'&gt;&lt;img src='/wp-content/uploads/icono-mapa-topografico-small.png' alt='Mapa' title='Mapa'&gt;&lt;/a&gt;"</f>
        <v>&lt;a style='display: block; text-align: center; padding: 0px 0; font-size: 1.4em;' href='https://tresmiles.es/mapa.html?lat=42.681028&amp;lon=0.020889&amp;zoom=17'&gt;&lt;img src='/wp-content/uploads/icono-mapa-topografico-small.png' alt='Mapa' title='Mapa'&gt;&lt;/a&gt;</v>
      </c>
      <c r="AA106" s="46" t="str">
        <f>IF(J106="",
"",
"&lt;div style='display: block; text-align: center; padding: 0px 0; font-size: 1.4em;'&gt;"&amp;
"&lt;a href='#!' class='open-popup' data-info='"&amp;"ℹ "&amp;J106&amp;"'&gt;"&amp;
"&lt;img src='/wp-content/uploads/icono-informacion-small.png' alt='Más información' title='Más información'&gt;"
&amp;"&lt;/a&gt;&lt;/div&gt;"
)</f>
        <v/>
      </c>
    </row>
    <row r="107" spans="1:27" ht="14.5" customHeight="1" x14ac:dyDescent="0.35">
      <c r="A107" s="32" t="s">
        <v>1025</v>
      </c>
      <c r="B107" s="32" t="s">
        <v>6</v>
      </c>
      <c r="C107" s="32" t="s">
        <v>1902</v>
      </c>
      <c r="D107" s="33" t="s">
        <v>956</v>
      </c>
      <c r="E107" s="33" t="s">
        <v>222</v>
      </c>
      <c r="F107" s="34">
        <v>3189</v>
      </c>
      <c r="G107" s="35" t="s">
        <v>713</v>
      </c>
      <c r="H107" s="35" t="s">
        <v>714</v>
      </c>
      <c r="I107" s="37"/>
      <c r="J107" s="45" t="s">
        <v>2290</v>
      </c>
      <c r="K107" s="45" t="s">
        <v>1021</v>
      </c>
      <c r="L107" s="45" t="s">
        <v>1022</v>
      </c>
      <c r="M107" s="55">
        <v>0</v>
      </c>
      <c r="N107" s="46" t="str">
        <f>"&lt;wpt lat="""&amp;G107&amp;""" lon="""&amp;H107&amp;"""&gt;&lt;ele&gt;"&amp;F107&amp;"&lt;/ele&gt;&lt;name&gt;"&amp;D107&amp;"&lt;/name&gt;&lt;desc&gt;Nombre oficial: "&amp;E107&amp;"&amp;#10;Altitud: "&amp;F107&amp;" m &amp;#10;Dificultad: "&amp;I107&amp;"&amp;#10;Más información: "&amp;J107&amp;"&lt;/desc&gt;&lt;/wpt&gt;"</f>
        <v>&lt;wpt lat="42.673556" lon="0.040861"&gt;&lt;ele&gt;3189&lt;/ele&gt;&lt;name&gt;Sin nombre clásico&lt;/name&gt;&lt;desc&gt;Nombre oficial: Punta dera Canal Fonda&amp;#10;Altitud: 3189 m &amp;#10;Dificultad: &amp;#10;Más información: POSIBLE DISCREPANCIA, ERROR O A ESTUDIAR. Guía Alejos/INGEAR&lt;/desc&gt;&lt;/wpt&gt;</v>
      </c>
      <c r="O107" s="48" t="str">
        <f>HYPERLINK("https://www.openstreetmap.org/edit#map=18/"&amp;G107 &amp; "/"&amp; H107 )</f>
        <v>https://www.openstreetmap.org/edit#map=18/42.673556/0.040861</v>
      </c>
      <c r="P107" s="31" t="str">
        <f>"&lt;a href='https://www.windy.com/"&amp;G107&amp;"/"&amp;H107&amp;"/wind?"&amp;G107&amp;","&amp;H107&amp;",13' target='_blank'&gt;&lt;img src='/wp-content/uploads/icono-windy-small.png' alt='Windy' title='Viento Windy'&gt;&lt;/a&gt;"</f>
        <v>&lt;a href='https://www.windy.com/42.673556/0.040861/wind?42.673556,0.040861,13' target='_blank'&gt;&lt;img src='/wp-content/uploads/icono-windy-small.png' alt='Windy' title='Viento Windy'&gt;&lt;/a&gt;</v>
      </c>
      <c r="Q107" s="47" t="str">
        <f>HYPERLINK("https://www.windy.com/"&amp;G107&amp;"/"&amp;H107&amp;"/wind?"&amp;G107&amp;","&amp;H107&amp;",13")</f>
        <v>https://www.windy.com/42.673556/0.040861/wind?42.673556,0.040861,13</v>
      </c>
      <c r="R107" s="31" t="str">
        <f>"&lt;a href='https://www.meteoblue.com/es/tiempo/pronostico/multimodel/"&amp;G107 &amp; "N" &amp; H107 &amp; "E" &amp; "' target='_blank'&gt;" &amp;"&lt;img src='/wp-content/uploads/icono-meteoblue-small.png' alt='Meteoblue' title='Multimodel Meteoblue'&gt;" &amp; "&lt;/a&gt;"</f>
        <v>&lt;a href='https://www.meteoblue.com/es/tiempo/pronostico/multimodel/42.673556N0.040861E' target='_blank'&gt;&lt;img src='/wp-content/uploads/icono-meteoblue-small.png' alt='Meteoblue' title='Multimodel Meteoblue'&gt;&lt;/a&gt;</v>
      </c>
      <c r="S107" s="47" t="str">
        <f>HYPERLINK("https://www.meteoblue.com/es/tiempo/pronostico/multimodel/"&amp;G107 &amp; "N" &amp; H107 &amp; "E")</f>
        <v>https://www.meteoblue.com/es/tiempo/pronostico/multimodel/42.673556N0.040861E</v>
      </c>
      <c r="T107" s="31" t="str">
        <f>"&lt;a href='https://brouter.de/brouter-web/#map=13/"&amp;G107&amp;"/"&amp;H107&amp;"/OpenTopoMap&amp;pois="&amp;H107&amp;","&amp;G107&amp; "' target='_blank'&gt;" &amp;"&lt;img src='/wp-content/uploads/icono-mapa-topografico-small.png' alt='Mapa topográfico brouter.de' title='Mapa topográfico brouter.de'&gt;" &amp; "&lt;/a&gt;"</f>
        <v>&lt;a href='https://brouter.de/brouter-web/#map=13/42.673556/0.040861/OpenTopoMap&amp;pois=0.040861,42.673556' target='_blank'&gt;&lt;img src='/wp-content/uploads/icono-mapa-topografico-small.png' alt='Mapa topográfico brouter.de' title='Mapa topográfico brouter.de'&gt;&lt;/a&gt;</v>
      </c>
      <c r="U107" s="47" t="str">
        <f>HYPERLINK("https://brouter.de/brouter-web/#map=13/"&amp;G107&amp;"/"&amp;H107&amp;"/OpenTopoMap&amp;pois="&amp;H107&amp;","&amp;G107)</f>
        <v>https://brouter.de/brouter-web/#map=13/42.673556/0.040861/OpenTopoMap&amp;pois=0.040861,42.673556</v>
      </c>
      <c r="V107" s="31" t="str">
        <f>"&lt;a href='https://gpx.studio/app#13/"&amp;G107&amp;"/"&amp;H107&amp;"' target='_blank'&gt;" &amp;"&lt;img src='/wp-content/uploads/icono-mapa-topografico-gpx-studio-small.png' alt='Mapa topográfico gpx.studio' title='Mapa topográfico gpx.studio'&gt;" &amp; "&lt;/a&gt;"</f>
        <v>&lt;a href='https://gpx.studio/app#13/42.673556/0.040861' target='_blank'&gt;&lt;img src='/wp-content/uploads/icono-mapa-topografico-gpx-studio-small.png' alt='Mapa topográfico gpx.studio' title='Mapa topográfico gpx.studio'&gt;&lt;/a&gt;</v>
      </c>
      <c r="W107" s="47" t="str">
        <f>HYPERLINK("https://gpx.studio/app#13/"&amp;G107&amp;"/"&amp;H107)</f>
        <v>https://gpx.studio/app#13/42.673556/0.040861</v>
      </c>
      <c r="X107" s="47" t="str">
        <f>HYPERLINK("https://nakarte.me/#m=13/"&amp;G107&amp;"/"&amp;H107&amp;"&amp;l=Czt/Sa")</f>
        <v>https://nakarte.me/#m=13/42.673556/0.040861&amp;l=Czt/Sa</v>
      </c>
      <c r="Y107" s="31" t="str">
        <f>"&lt;a href='https://www.google.com/maps/dir/42.8664,-2.6852/" &amp; G107&amp; "," &amp; H107 &amp; "' target='_blank'&gt;" &amp;"&lt;img src='/wp-content/uploads/icono-navegacion-google-maps-small.png' alt='Navegación Google Maps' title='Navegación Google Maps'&gt;" &amp; "&lt;/a&gt;"</f>
        <v>&lt;a href='https://www.google.com/maps/dir/42.8664,-2.6852/42.673556,0.040861' target='_blank'&gt;&lt;img src='/wp-content/uploads/icono-navegacion-google-maps-small.png' alt='Navegación Google Maps' title='Navegación Google Maps'&gt;&lt;/a&gt;</v>
      </c>
      <c r="Z107" s="46" t="str">
        <f>"&lt;a style='display: block; text-align: center; padding: 0px 0; font-size: 1.4em;' href='https://tresmiles.es/mapa.html?lat="&amp;G107&amp;"&amp;lon="&amp;H107&amp;"&amp;zoom=17'&gt;&lt;img src='/wp-content/uploads/icono-mapa-topografico-small.png' alt='Mapa' title='Mapa'&gt;&lt;/a&gt;"</f>
        <v>&lt;a style='display: block; text-align: center; padding: 0px 0; font-size: 1.4em;' href='https://tresmiles.es/mapa.html?lat=42.673556&amp;lon=0.040861&amp;zoom=17'&gt;&lt;img src='/wp-content/uploads/icono-mapa-topografico-small.png' alt='Mapa' title='Mapa'&gt;&lt;/a&gt;</v>
      </c>
      <c r="AA107" s="46" t="str">
        <f>IF(J107="",
"",
"&lt;div style='display: block; text-align: center; padding: 0px 0; font-size: 1.4em;'&gt;"&amp;
"&lt;a href='#!' class='open-popup' data-info='"&amp;"ℹ "&amp;J107&amp;"'&gt;"&amp;
"&lt;img src='/wp-content/uploads/icono-informacion-small.png' alt='Más información' title='Más información'&gt;"
&amp;"&lt;/a&gt;&lt;/div&gt;"
)</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108" spans="1:27" ht="14.5" customHeight="1" x14ac:dyDescent="0.35">
      <c r="A108" s="32" t="s">
        <v>1025</v>
      </c>
      <c r="B108" s="32" t="s">
        <v>6</v>
      </c>
      <c r="C108" s="32" t="s">
        <v>1902</v>
      </c>
      <c r="D108" s="33" t="s">
        <v>1009</v>
      </c>
      <c r="E108" s="33" t="s">
        <v>213</v>
      </c>
      <c r="F108" s="34">
        <v>3185</v>
      </c>
      <c r="G108" s="35" t="s">
        <v>717</v>
      </c>
      <c r="H108" s="35" t="s">
        <v>718</v>
      </c>
      <c r="I108" s="37" t="s">
        <v>55</v>
      </c>
      <c r="J108" s="45"/>
      <c r="K108" s="37" t="s">
        <v>1022</v>
      </c>
      <c r="L108" s="45" t="s">
        <v>1022</v>
      </c>
      <c r="M108" s="55">
        <v>1</v>
      </c>
      <c r="N108" s="46" t="str">
        <f>"&lt;wpt lat="""&amp;G108&amp;""" lon="""&amp;H108&amp;"""&gt;&lt;ele&gt;"&amp;F108&amp;"&lt;/ele&gt;&lt;name&gt;"&amp;D108&amp;"&lt;/name&gt;&lt;desc&gt;Nombre oficial: "&amp;E108&amp;"&amp;#10;Altitud: "&amp;F108&amp;" m &amp;#10;Dificultad: "&amp;I108&amp;"&amp;#10;Más información: "&amp;J108&amp;"&lt;/desc&gt;&lt;/wpt&gt;"</f>
        <v>&lt;wpt lat="42.679083" lon="0.031556"&gt;&lt;ele&gt;3185&lt;/ele&gt;&lt;name&gt;Dedo del Monte Perdido&lt;/name&gt;&lt;desc&gt;Nombre oficial: Mallet dero Portiello&amp;#10;Altitud: 3185 m &amp;#10;Dificultad: AD+&amp;#10;Más información: &lt;/desc&gt;&lt;/wpt&gt;</v>
      </c>
      <c r="O108" s="48" t="str">
        <f>HYPERLINK("https://www.openstreetmap.org/edit#map=18/"&amp;G108 &amp; "/"&amp; H108 )</f>
        <v>https://www.openstreetmap.org/edit#map=18/42.679083/0.031556</v>
      </c>
      <c r="P108" s="31" t="str">
        <f>"&lt;a href='https://www.windy.com/"&amp;G108&amp;"/"&amp;H108&amp;"/wind?"&amp;G108&amp;","&amp;H108&amp;",13' target='_blank'&gt;&lt;img src='/wp-content/uploads/icono-windy-small.png' alt='Windy' title='Viento Windy'&gt;&lt;/a&gt;"</f>
        <v>&lt;a href='https://www.windy.com/42.679083/0.031556/wind?42.679083,0.031556,13' target='_blank'&gt;&lt;img src='/wp-content/uploads/icono-windy-small.png' alt='Windy' title='Viento Windy'&gt;&lt;/a&gt;</v>
      </c>
      <c r="Q108" s="47" t="str">
        <f>HYPERLINK("https://www.windy.com/"&amp;G108&amp;"/"&amp;H108&amp;"/wind?"&amp;G108&amp;","&amp;H108&amp;",13")</f>
        <v>https://www.windy.com/42.679083/0.031556/wind?42.679083,0.031556,13</v>
      </c>
      <c r="R108" s="31" t="str">
        <f>"&lt;a href='https://www.meteoblue.com/es/tiempo/pronostico/multimodel/"&amp;G108 &amp; "N" &amp; H108 &amp; "E" &amp; "' target='_blank'&gt;" &amp;"&lt;img src='/wp-content/uploads/icono-meteoblue-small.png' alt='Meteoblue' title='Multimodel Meteoblue'&gt;" &amp; "&lt;/a&gt;"</f>
        <v>&lt;a href='https://www.meteoblue.com/es/tiempo/pronostico/multimodel/42.679083N0.031556E' target='_blank'&gt;&lt;img src='/wp-content/uploads/icono-meteoblue-small.png' alt='Meteoblue' title='Multimodel Meteoblue'&gt;&lt;/a&gt;</v>
      </c>
      <c r="S108" s="47" t="str">
        <f>HYPERLINK("https://www.meteoblue.com/es/tiempo/pronostico/multimodel/"&amp;G108 &amp; "N" &amp; H108 &amp; "E")</f>
        <v>https://www.meteoblue.com/es/tiempo/pronostico/multimodel/42.679083N0.031556E</v>
      </c>
      <c r="T108" s="31" t="str">
        <f>"&lt;a href='https://brouter.de/brouter-web/#map=13/"&amp;G108&amp;"/"&amp;H108&amp;"/OpenTopoMap&amp;pois="&amp;H108&amp;","&amp;G108&amp; "' target='_blank'&gt;" &amp;"&lt;img src='/wp-content/uploads/icono-mapa-topografico-small.png' alt='Mapa topográfico brouter.de' title='Mapa topográfico brouter.de'&gt;" &amp; "&lt;/a&gt;"</f>
        <v>&lt;a href='https://brouter.de/brouter-web/#map=13/42.679083/0.031556/OpenTopoMap&amp;pois=0.031556,42.679083' target='_blank'&gt;&lt;img src='/wp-content/uploads/icono-mapa-topografico-small.png' alt='Mapa topográfico brouter.de' title='Mapa topográfico brouter.de'&gt;&lt;/a&gt;</v>
      </c>
      <c r="U108" s="47" t="str">
        <f>HYPERLINK("https://brouter.de/brouter-web/#map=13/"&amp;G108&amp;"/"&amp;H108&amp;"/OpenTopoMap&amp;pois="&amp;H108&amp;","&amp;G108)</f>
        <v>https://brouter.de/brouter-web/#map=13/42.679083/0.031556/OpenTopoMap&amp;pois=0.031556,42.679083</v>
      </c>
      <c r="V108" s="31" t="str">
        <f>"&lt;a href='https://gpx.studio/app#13/"&amp;G108&amp;"/"&amp;H108&amp;"' target='_blank'&gt;" &amp;"&lt;img src='/wp-content/uploads/icono-mapa-topografico-gpx-studio-small.png' alt='Mapa topográfico gpx.studio' title='Mapa topográfico gpx.studio'&gt;" &amp; "&lt;/a&gt;"</f>
        <v>&lt;a href='https://gpx.studio/app#13/42.679083/0.031556' target='_blank'&gt;&lt;img src='/wp-content/uploads/icono-mapa-topografico-gpx-studio-small.png' alt='Mapa topográfico gpx.studio' title='Mapa topográfico gpx.studio'&gt;&lt;/a&gt;</v>
      </c>
      <c r="W108" s="47" t="str">
        <f>HYPERLINK("https://gpx.studio/app#13/"&amp;G108&amp;"/"&amp;H108)</f>
        <v>https://gpx.studio/app#13/42.679083/0.031556</v>
      </c>
      <c r="X108" s="47" t="str">
        <f>HYPERLINK("https://nakarte.me/#m=13/"&amp;G108&amp;"/"&amp;H108&amp;"&amp;l=Czt/Sa")</f>
        <v>https://nakarte.me/#m=13/42.679083/0.031556&amp;l=Czt/Sa</v>
      </c>
      <c r="Y108" s="31" t="str">
        <f>"&lt;a href='https://www.google.com/maps/dir/42.8664,-2.6852/" &amp; G108&amp; "," &amp; H108 &amp; "' target='_blank'&gt;" &amp;"&lt;img src='/wp-content/uploads/icono-navegacion-google-maps-small.png' alt='Navegación Google Maps' title='Navegación Google Maps'&gt;" &amp; "&lt;/a&gt;"</f>
        <v>&lt;a href='https://www.google.com/maps/dir/42.8664,-2.6852/42.679083,0.031556' target='_blank'&gt;&lt;img src='/wp-content/uploads/icono-navegacion-google-maps-small.png' alt='Navegación Google Maps' title='Navegación Google Maps'&gt;&lt;/a&gt;</v>
      </c>
      <c r="Z108" s="46" t="str">
        <f>"&lt;a style='display: block; text-align: center; padding: 0px 0; font-size: 1.4em;' href='https://tresmiles.es/mapa.html?lat="&amp;G108&amp;"&amp;lon="&amp;H108&amp;"&amp;zoom=17'&gt;&lt;img src='/wp-content/uploads/icono-mapa-topografico-small.png' alt='Mapa' title='Mapa'&gt;&lt;/a&gt;"</f>
        <v>&lt;a style='display: block; text-align: center; padding: 0px 0; font-size: 1.4em;' href='https://tresmiles.es/mapa.html?lat=42.679083&amp;lon=0.031556&amp;zoom=17'&gt;&lt;img src='/wp-content/uploads/icono-mapa-topografico-small.png' alt='Mapa' title='Mapa'&gt;&lt;/a&gt;</v>
      </c>
      <c r="AA108" s="46" t="str">
        <f>IF(J108="",
"",
"&lt;div style='display: block; text-align: center; padding: 0px 0; font-size: 1.4em;'&gt;"&amp;
"&lt;a href='#!' class='open-popup' data-info='"&amp;"ℹ "&amp;J108&amp;"'&gt;"&amp;
"&lt;img src='/wp-content/uploads/icono-informacion-small.png' alt='Más información' title='Más información'&gt;"
&amp;"&lt;/a&gt;&lt;/div&gt;"
)</f>
        <v/>
      </c>
    </row>
    <row r="109" spans="1:27" ht="14.5" customHeight="1" x14ac:dyDescent="0.35">
      <c r="A109" s="32" t="s">
        <v>1025</v>
      </c>
      <c r="B109" s="32" t="s">
        <v>6</v>
      </c>
      <c r="C109" s="32" t="s">
        <v>1902</v>
      </c>
      <c r="D109" s="33" t="s">
        <v>961</v>
      </c>
      <c r="E109" s="33" t="s">
        <v>209</v>
      </c>
      <c r="F109" s="34">
        <v>3174</v>
      </c>
      <c r="G109" s="35" t="s">
        <v>723</v>
      </c>
      <c r="H109" s="35" t="s">
        <v>724</v>
      </c>
      <c r="I109" s="37" t="s">
        <v>49</v>
      </c>
      <c r="J109" s="45"/>
      <c r="K109" s="37" t="s">
        <v>1022</v>
      </c>
      <c r="L109" s="45" t="s">
        <v>1022</v>
      </c>
      <c r="M109" s="55">
        <v>1</v>
      </c>
      <c r="N109" s="46" t="str">
        <f>"&lt;wpt lat="""&amp;G109&amp;""" lon="""&amp;H109&amp;"""&gt;&lt;ele&gt;"&amp;F109&amp;"&lt;/ele&gt;&lt;name&gt;"&amp;D109&amp;"&lt;/name&gt;&lt;desc&gt;Nombre oficial: "&amp;E109&amp;"&amp;#10;Altitud: "&amp;F109&amp;" m &amp;#10;Dificultad: "&amp;I109&amp;"&amp;#10;Más información: "&amp;J109&amp;"&lt;/desc&gt;&lt;/wpt&gt;"</f>
        <v>&lt;wpt lat="42.679917" lon="0.030750"&gt;&lt;ele&gt;3174&lt;/ele&gt;&lt;name&gt;Nudillo del Monte Perdido&lt;/name&gt;&lt;desc&gt;Nombre oficial: Punda dero Sarrato&amp;#10;Altitud: 3174 m &amp;#10;Dificultad: PD&amp;#10;Más información: &lt;/desc&gt;&lt;/wpt&gt;</v>
      </c>
      <c r="O109" s="48" t="str">
        <f>HYPERLINK("https://www.openstreetmap.org/edit#map=18/"&amp;G109 &amp; "/"&amp; H109 )</f>
        <v>https://www.openstreetmap.org/edit#map=18/42.679917/0.030750</v>
      </c>
      <c r="P109" s="31" t="str">
        <f>"&lt;a href='https://www.windy.com/"&amp;G109&amp;"/"&amp;H109&amp;"/wind?"&amp;G109&amp;","&amp;H109&amp;",13' target='_blank'&gt;&lt;img src='/wp-content/uploads/icono-windy-small.png' alt='Windy' title='Viento Windy'&gt;&lt;/a&gt;"</f>
        <v>&lt;a href='https://www.windy.com/42.679917/0.030750/wind?42.679917,0.030750,13' target='_blank'&gt;&lt;img src='/wp-content/uploads/icono-windy-small.png' alt='Windy' title='Viento Windy'&gt;&lt;/a&gt;</v>
      </c>
      <c r="Q109" s="47" t="str">
        <f>HYPERLINK("https://www.windy.com/"&amp;G109&amp;"/"&amp;H109&amp;"/wind?"&amp;G109&amp;","&amp;H109&amp;",13")</f>
        <v>https://www.windy.com/42.679917/0.030750/wind?42.679917,0.030750,13</v>
      </c>
      <c r="R109" s="31" t="str">
        <f>"&lt;a href='https://www.meteoblue.com/es/tiempo/pronostico/multimodel/"&amp;G109 &amp; "N" &amp; H109 &amp; "E" &amp; "' target='_blank'&gt;" &amp;"&lt;img src='/wp-content/uploads/icono-meteoblue-small.png' alt='Meteoblue' title='Multimodel Meteoblue'&gt;" &amp; "&lt;/a&gt;"</f>
        <v>&lt;a href='https://www.meteoblue.com/es/tiempo/pronostico/multimodel/42.679917N0.030750E' target='_blank'&gt;&lt;img src='/wp-content/uploads/icono-meteoblue-small.png' alt='Meteoblue' title='Multimodel Meteoblue'&gt;&lt;/a&gt;</v>
      </c>
      <c r="S109" s="47" t="str">
        <f>HYPERLINK("https://www.meteoblue.com/es/tiempo/pronostico/multimodel/"&amp;G109 &amp; "N" &amp; H109 &amp; "E")</f>
        <v>https://www.meteoblue.com/es/tiempo/pronostico/multimodel/42.679917N0.030750E</v>
      </c>
      <c r="T109" s="31" t="str">
        <f>"&lt;a href='https://brouter.de/brouter-web/#map=13/"&amp;G109&amp;"/"&amp;H109&amp;"/OpenTopoMap&amp;pois="&amp;H109&amp;","&amp;G109&amp; "' target='_blank'&gt;" &amp;"&lt;img src='/wp-content/uploads/icono-mapa-topografico-small.png' alt='Mapa topográfico brouter.de' title='Mapa topográfico brouter.de'&gt;" &amp; "&lt;/a&gt;"</f>
        <v>&lt;a href='https://brouter.de/brouter-web/#map=13/42.679917/0.030750/OpenTopoMap&amp;pois=0.030750,42.679917' target='_blank'&gt;&lt;img src='/wp-content/uploads/icono-mapa-topografico-small.png' alt='Mapa topográfico brouter.de' title='Mapa topográfico brouter.de'&gt;&lt;/a&gt;</v>
      </c>
      <c r="U109" s="47" t="str">
        <f>HYPERLINK("https://brouter.de/brouter-web/#map=13/"&amp;G109&amp;"/"&amp;H109&amp;"/OpenTopoMap&amp;pois="&amp;H109&amp;","&amp;G109)</f>
        <v>https://brouter.de/brouter-web/#map=13/42.679917/0.030750/OpenTopoMap&amp;pois=0.030750,42.679917</v>
      </c>
      <c r="V109" s="31" t="str">
        <f>"&lt;a href='https://gpx.studio/app#13/"&amp;G109&amp;"/"&amp;H109&amp;"' target='_blank'&gt;" &amp;"&lt;img src='/wp-content/uploads/icono-mapa-topografico-gpx-studio-small.png' alt='Mapa topográfico gpx.studio' title='Mapa topográfico gpx.studio'&gt;" &amp; "&lt;/a&gt;"</f>
        <v>&lt;a href='https://gpx.studio/app#13/42.679917/0.030750' target='_blank'&gt;&lt;img src='/wp-content/uploads/icono-mapa-topografico-gpx-studio-small.png' alt='Mapa topográfico gpx.studio' title='Mapa topográfico gpx.studio'&gt;&lt;/a&gt;</v>
      </c>
      <c r="W109" s="47" t="str">
        <f>HYPERLINK("https://gpx.studio/app#13/"&amp;G109&amp;"/"&amp;H109)</f>
        <v>https://gpx.studio/app#13/42.679917/0.030750</v>
      </c>
      <c r="X109" s="47" t="str">
        <f>HYPERLINK("https://nakarte.me/#m=13/"&amp;G109&amp;"/"&amp;H109&amp;"&amp;l=Czt/Sa")</f>
        <v>https://nakarte.me/#m=13/42.679917/0.030750&amp;l=Czt/Sa</v>
      </c>
      <c r="Y109" s="31" t="str">
        <f>"&lt;a href='https://www.google.com/maps/dir/42.8664,-2.6852/" &amp; G109&amp; "," &amp; H109 &amp; "' target='_blank'&gt;" &amp;"&lt;img src='/wp-content/uploads/icono-navegacion-google-maps-small.png' alt='Navegación Google Maps' title='Navegación Google Maps'&gt;" &amp; "&lt;/a&gt;"</f>
        <v>&lt;a href='https://www.google.com/maps/dir/42.8664,-2.6852/42.679917,0.030750' target='_blank'&gt;&lt;img src='/wp-content/uploads/icono-navegacion-google-maps-small.png' alt='Navegación Google Maps' title='Navegación Google Maps'&gt;&lt;/a&gt;</v>
      </c>
      <c r="Z109" s="46" t="str">
        <f>"&lt;a style='display: block; text-align: center; padding: 0px 0; font-size: 1.4em;' href='https://tresmiles.es/mapa.html?lat="&amp;G109&amp;"&amp;lon="&amp;H109&amp;"&amp;zoom=17'&gt;&lt;img src='/wp-content/uploads/icono-mapa-topografico-small.png' alt='Mapa' title='Mapa'&gt;&lt;/a&gt;"</f>
        <v>&lt;a style='display: block; text-align: center; padding: 0px 0; font-size: 1.4em;' href='https://tresmiles.es/mapa.html?lat=42.679917&amp;lon=0.030750&amp;zoom=17'&gt;&lt;img src='/wp-content/uploads/icono-mapa-topografico-small.png' alt='Mapa' title='Mapa'&gt;&lt;/a&gt;</v>
      </c>
      <c r="AA109" s="46" t="str">
        <f>IF(J109="",
"",
"&lt;div style='display: block; text-align: center; padding: 0px 0; font-size: 1.4em;'&gt;"&amp;
"&lt;a href='#!' class='open-popup' data-info='"&amp;"ℹ "&amp;J109&amp;"'&gt;"&amp;
"&lt;img src='/wp-content/uploads/icono-informacion-small.png' alt='Más información' title='Más información'&gt;"
&amp;"&lt;/a&gt;&lt;/div&gt;"
)</f>
        <v/>
      </c>
    </row>
    <row r="110" spans="1:27" ht="14.5" customHeight="1" x14ac:dyDescent="0.35">
      <c r="A110" s="32" t="s">
        <v>1024</v>
      </c>
      <c r="B110" s="32" t="s">
        <v>6</v>
      </c>
      <c r="C110" s="32" t="s">
        <v>1902</v>
      </c>
      <c r="D110" s="33" t="s">
        <v>963</v>
      </c>
      <c r="E110" s="33" t="s">
        <v>187</v>
      </c>
      <c r="F110" s="34">
        <v>3161</v>
      </c>
      <c r="G110" s="35" t="s">
        <v>729</v>
      </c>
      <c r="H110" s="35" t="s">
        <v>730</v>
      </c>
      <c r="I110" s="37" t="s">
        <v>50</v>
      </c>
      <c r="J110" s="45"/>
      <c r="K110" s="37" t="s">
        <v>1022</v>
      </c>
      <c r="L110" s="45" t="s">
        <v>1022</v>
      </c>
      <c r="M110" s="55">
        <v>3</v>
      </c>
      <c r="N110" s="46" t="str">
        <f>"&lt;wpt lat="""&amp;G110&amp;""" lon="""&amp;H110&amp;"""&gt;&lt;ele&gt;"&amp;F110&amp;"&lt;/ele&gt;&lt;name&gt;"&amp;D110&amp;"&lt;/name&gt;&lt;desc&gt;Nombre oficial: "&amp;E110&amp;"&amp;#10;Altitud: "&amp;F110&amp;" m &amp;#10;Dificultad: "&amp;I110&amp;"&amp;#10;Más información: "&amp;J110&amp;"&lt;/desc&gt;&lt;/wpt&gt;"</f>
        <v>&lt;wpt lat="42.689972" lon="0.007833"&gt;&lt;ele&gt;3161&lt;/ele&gt;&lt;name&gt;Pico Oriental de la Cascada&lt;/name&gt;&lt;desc&gt;Nombre oficial: Punda deras Crepas&amp;#10;Altitud: 3161 m &amp;#10;Dificultad: F+&amp;#10;Más información: &lt;/desc&gt;&lt;/wpt&gt;</v>
      </c>
      <c r="O110" s="48" t="str">
        <f>HYPERLINK("https://www.openstreetmap.org/edit#map=18/"&amp;G110 &amp; "/"&amp; H110 )</f>
        <v>https://www.openstreetmap.org/edit#map=18/42.689972/0.007833</v>
      </c>
      <c r="P110" s="31" t="str">
        <f>"&lt;a href='https://www.windy.com/"&amp;G110&amp;"/"&amp;H110&amp;"/wind?"&amp;G110&amp;","&amp;H110&amp;",13' target='_blank'&gt;&lt;img src='/wp-content/uploads/icono-windy-small.png' alt='Windy' title='Viento Windy'&gt;&lt;/a&gt;"</f>
        <v>&lt;a href='https://www.windy.com/42.689972/0.007833/wind?42.689972,0.007833,13' target='_blank'&gt;&lt;img src='/wp-content/uploads/icono-windy-small.png' alt='Windy' title='Viento Windy'&gt;&lt;/a&gt;</v>
      </c>
      <c r="Q110" s="47" t="str">
        <f>HYPERLINK("https://www.windy.com/"&amp;G110&amp;"/"&amp;H110&amp;"/wind?"&amp;G110&amp;","&amp;H110&amp;",13")</f>
        <v>https://www.windy.com/42.689972/0.007833/wind?42.689972,0.007833,13</v>
      </c>
      <c r="R110" s="31" t="str">
        <f>"&lt;a href='https://www.meteoblue.com/es/tiempo/pronostico/multimodel/"&amp;G110 &amp; "N" &amp; H110 &amp; "E" &amp; "' target='_blank'&gt;" &amp;"&lt;img src='/wp-content/uploads/icono-meteoblue-small.png' alt='Meteoblue' title='Multimodel Meteoblue'&gt;" &amp; "&lt;/a&gt;"</f>
        <v>&lt;a href='https://www.meteoblue.com/es/tiempo/pronostico/multimodel/42.689972N0.007833E' target='_blank'&gt;&lt;img src='/wp-content/uploads/icono-meteoblue-small.png' alt='Meteoblue' title='Multimodel Meteoblue'&gt;&lt;/a&gt;</v>
      </c>
      <c r="S110" s="47" t="str">
        <f>HYPERLINK("https://www.meteoblue.com/es/tiempo/pronostico/multimodel/"&amp;G110 &amp; "N" &amp; H110 &amp; "E")</f>
        <v>https://www.meteoblue.com/es/tiempo/pronostico/multimodel/42.689972N0.007833E</v>
      </c>
      <c r="T110" s="31" t="str">
        <f>"&lt;a href='https://brouter.de/brouter-web/#map=13/"&amp;G110&amp;"/"&amp;H110&amp;"/OpenTopoMap&amp;pois="&amp;H110&amp;","&amp;G110&amp; "' target='_blank'&gt;" &amp;"&lt;img src='/wp-content/uploads/icono-mapa-topografico-small.png' alt='Mapa topográfico brouter.de' title='Mapa topográfico brouter.de'&gt;" &amp; "&lt;/a&gt;"</f>
        <v>&lt;a href='https://brouter.de/brouter-web/#map=13/42.689972/0.007833/OpenTopoMap&amp;pois=0.007833,42.689972' target='_blank'&gt;&lt;img src='/wp-content/uploads/icono-mapa-topografico-small.png' alt='Mapa topográfico brouter.de' title='Mapa topográfico brouter.de'&gt;&lt;/a&gt;</v>
      </c>
      <c r="U110" s="47" t="str">
        <f>HYPERLINK("https://brouter.de/brouter-web/#map=13/"&amp;G110&amp;"/"&amp;H110&amp;"/OpenTopoMap&amp;pois="&amp;H110&amp;","&amp;G110)</f>
        <v>https://brouter.de/brouter-web/#map=13/42.689972/0.007833/OpenTopoMap&amp;pois=0.007833,42.689972</v>
      </c>
      <c r="V110" s="31" t="str">
        <f>"&lt;a href='https://gpx.studio/app#13/"&amp;G110&amp;"/"&amp;H110&amp;"' target='_blank'&gt;" &amp;"&lt;img src='/wp-content/uploads/icono-mapa-topografico-gpx-studio-small.png' alt='Mapa topográfico gpx.studio' title='Mapa topográfico gpx.studio'&gt;" &amp; "&lt;/a&gt;"</f>
        <v>&lt;a href='https://gpx.studio/app#13/42.689972/0.007833' target='_blank'&gt;&lt;img src='/wp-content/uploads/icono-mapa-topografico-gpx-studio-small.png' alt='Mapa topográfico gpx.studio' title='Mapa topográfico gpx.studio'&gt;&lt;/a&gt;</v>
      </c>
      <c r="W110" s="47" t="str">
        <f>HYPERLINK("https://gpx.studio/app#13/"&amp;G110&amp;"/"&amp;H110)</f>
        <v>https://gpx.studio/app#13/42.689972/0.007833</v>
      </c>
      <c r="X110" s="47" t="str">
        <f>HYPERLINK("https://nakarte.me/#m=13/"&amp;G110&amp;"/"&amp;H110&amp;"&amp;l=Czt/Sa")</f>
        <v>https://nakarte.me/#m=13/42.689972/0.007833&amp;l=Czt/Sa</v>
      </c>
      <c r="Y110" s="31" t="str">
        <f>"&lt;a href='https://www.google.com/maps/dir/42.8664,-2.6852/" &amp; G110&amp; "," &amp; H110 &amp; "' target='_blank'&gt;" &amp;"&lt;img src='/wp-content/uploads/icono-navegacion-google-maps-small.png' alt='Navegación Google Maps' title='Navegación Google Maps'&gt;" &amp; "&lt;/a&gt;"</f>
        <v>&lt;a href='https://www.google.com/maps/dir/42.8664,-2.6852/42.689972,0.007833' target='_blank'&gt;&lt;img src='/wp-content/uploads/icono-navegacion-google-maps-small.png' alt='Navegación Google Maps' title='Navegación Google Maps'&gt;&lt;/a&gt;</v>
      </c>
      <c r="Z110" s="46" t="str">
        <f>"&lt;a style='display: block; text-align: center; padding: 0px 0; font-size: 1.4em;' href='https://tresmiles.es/mapa.html?lat="&amp;G110&amp;"&amp;lon="&amp;H110&amp;"&amp;zoom=17'&gt;&lt;img src='/wp-content/uploads/icono-mapa-topografico-small.png' alt='Mapa' title='Mapa'&gt;&lt;/a&gt;"</f>
        <v>&lt;a style='display: block; text-align: center; padding: 0px 0; font-size: 1.4em;' href='https://tresmiles.es/mapa.html?lat=42.689972&amp;lon=0.007833&amp;zoom=17'&gt;&lt;img src='/wp-content/uploads/icono-mapa-topografico-small.png' alt='Mapa' title='Mapa'&gt;&lt;/a&gt;</v>
      </c>
      <c r="AA110" s="46" t="str">
        <f>IF(J110="",
"",
"&lt;div style='display: block; text-align: center; padding: 0px 0; font-size: 1.4em;'&gt;"&amp;
"&lt;a href='#!' class='open-popup' data-info='"&amp;"ℹ "&amp;J110&amp;"'&gt;"&amp;
"&lt;img src='/wp-content/uploads/icono-informacion-small.png' alt='Más información' title='Más información'&gt;"
&amp;"&lt;/a&gt;&lt;/div&gt;"
)</f>
        <v/>
      </c>
    </row>
    <row r="111" spans="1:27" ht="14.5" customHeight="1" x14ac:dyDescent="0.35">
      <c r="A111" s="32" t="s">
        <v>1024</v>
      </c>
      <c r="B111" s="32" t="s">
        <v>6</v>
      </c>
      <c r="C111" s="32" t="s">
        <v>1902</v>
      </c>
      <c r="D111" s="33" t="s">
        <v>1003</v>
      </c>
      <c r="E111" s="33" t="s">
        <v>564</v>
      </c>
      <c r="F111" s="34">
        <v>3144</v>
      </c>
      <c r="G111" s="38" t="s">
        <v>739</v>
      </c>
      <c r="H111" s="38" t="s">
        <v>740</v>
      </c>
      <c r="I111" s="37" t="s">
        <v>52</v>
      </c>
      <c r="J111" s="45"/>
      <c r="K111" s="37" t="s">
        <v>1022</v>
      </c>
      <c r="L111" s="45" t="s">
        <v>1022</v>
      </c>
      <c r="M111" s="55">
        <v>7</v>
      </c>
      <c r="N111" s="46" t="str">
        <f>"&lt;wpt lat="""&amp;G111&amp;""" lon="""&amp;H111&amp;"""&gt;&lt;ele&gt;"&amp;F111&amp;"&lt;/ele&gt;&lt;name&gt;"&amp;D111&amp;"&lt;/name&gt;&lt;desc&gt;Nombre oficial: "&amp;E111&amp;"&amp;#10;Altitud: "&amp;F111&amp;" m &amp;#10;Dificultad: "&amp;I111&amp;"&amp;#10;Más información: "&amp;J111&amp;"&lt;/desc&gt;&lt;/wpt&gt;"</f>
        <v>&lt;wpt lat="42.693694" lon="-0.051278"&gt;&lt;ele&gt;3144&lt;/ele&gt;&lt;name&gt;Pico del Taillón&lt;/name&gt;&lt;desc&gt;Nombre oficial: Punda Negra / Tallón&amp;#10;Altitud: 3144 m &amp;#10;Dificultad: F&amp;#10;Más información: &lt;/desc&gt;&lt;/wpt&gt;</v>
      </c>
      <c r="O111" s="48" t="str">
        <f>HYPERLINK("https://www.openstreetmap.org/edit#map=18/"&amp;G111 &amp; "/"&amp; H111 )</f>
        <v>https://www.openstreetmap.org/edit#map=18/42.693694/-0.051278</v>
      </c>
      <c r="P111" s="31" t="str">
        <f>"&lt;a href='https://www.windy.com/"&amp;G111&amp;"/"&amp;H111&amp;"/wind?"&amp;G111&amp;","&amp;H111&amp;",13' target='_blank'&gt;&lt;img src='/wp-content/uploads/icono-windy-small.png' alt='Windy' title='Viento Windy'&gt;&lt;/a&gt;"</f>
        <v>&lt;a href='https://www.windy.com/42.693694/-0.051278/wind?42.693694,-0.051278,13' target='_blank'&gt;&lt;img src='/wp-content/uploads/icono-windy-small.png' alt='Windy' title='Viento Windy'&gt;&lt;/a&gt;</v>
      </c>
      <c r="Q111" s="47" t="str">
        <f>HYPERLINK("https://www.windy.com/"&amp;G111&amp;"/"&amp;H111&amp;"/wind?"&amp;G111&amp;","&amp;H111&amp;",13")</f>
        <v>https://www.windy.com/42.693694/-0.051278/wind?42.693694,-0.051278,13</v>
      </c>
      <c r="R111" s="31" t="str">
        <f>"&lt;a href='https://www.meteoblue.com/es/tiempo/pronostico/multimodel/"&amp;G111 &amp; "N" &amp; H111 &amp; "E" &amp; "' target='_blank'&gt;" &amp;"&lt;img src='/wp-content/uploads/icono-meteoblue-small.png' alt='Meteoblue' title='Multimodel Meteoblue'&gt;" &amp; "&lt;/a&gt;"</f>
        <v>&lt;a href='https://www.meteoblue.com/es/tiempo/pronostico/multimodel/42.693694N-0.051278E' target='_blank'&gt;&lt;img src='/wp-content/uploads/icono-meteoblue-small.png' alt='Meteoblue' title='Multimodel Meteoblue'&gt;&lt;/a&gt;</v>
      </c>
      <c r="S111" s="47" t="str">
        <f>HYPERLINK("https://www.meteoblue.com/es/tiempo/pronostico/multimodel/"&amp;G111 &amp; "N" &amp; H111 &amp; "E")</f>
        <v>https://www.meteoblue.com/es/tiempo/pronostico/multimodel/42.693694N-0.051278E</v>
      </c>
      <c r="T111" s="31" t="str">
        <f>"&lt;a href='https://brouter.de/brouter-web/#map=13/"&amp;G111&amp;"/"&amp;H111&amp;"/OpenTopoMap&amp;pois="&amp;H111&amp;","&amp;G111&amp; "' target='_blank'&gt;" &amp;"&lt;img src='/wp-content/uploads/icono-mapa-topografico-small.png' alt='Mapa topográfico brouter.de' title='Mapa topográfico brouter.de'&gt;" &amp; "&lt;/a&gt;"</f>
        <v>&lt;a href='https://brouter.de/brouter-web/#map=13/42.693694/-0.051278/OpenTopoMap&amp;pois=-0.051278,42.693694' target='_blank'&gt;&lt;img src='/wp-content/uploads/icono-mapa-topografico-small.png' alt='Mapa topográfico brouter.de' title='Mapa topográfico brouter.de'&gt;&lt;/a&gt;</v>
      </c>
      <c r="U111" s="47" t="str">
        <f>HYPERLINK("https://brouter.de/brouter-web/#map=13/"&amp;G111&amp;"/"&amp;H111&amp;"/OpenTopoMap&amp;pois="&amp;H111&amp;","&amp;G111)</f>
        <v>https://brouter.de/brouter-web/#map=13/42.693694/-0.051278/OpenTopoMap&amp;pois=-0.051278,42.693694</v>
      </c>
      <c r="V111" s="31" t="str">
        <f>"&lt;a href='https://gpx.studio/app#13/"&amp;G111&amp;"/"&amp;H111&amp;"' target='_blank'&gt;" &amp;"&lt;img src='/wp-content/uploads/icono-mapa-topografico-gpx-studio-small.png' alt='Mapa topográfico gpx.studio' title='Mapa topográfico gpx.studio'&gt;" &amp; "&lt;/a&gt;"</f>
        <v>&lt;a href='https://gpx.studio/app#13/42.693694/-0.051278' target='_blank'&gt;&lt;img src='/wp-content/uploads/icono-mapa-topografico-gpx-studio-small.png' alt='Mapa topográfico gpx.studio' title='Mapa topográfico gpx.studio'&gt;&lt;/a&gt;</v>
      </c>
      <c r="W111" s="47" t="str">
        <f>HYPERLINK("https://gpx.studio/app#13/"&amp;G111&amp;"/"&amp;H111)</f>
        <v>https://gpx.studio/app#13/42.693694/-0.051278</v>
      </c>
      <c r="X111" s="47" t="str">
        <f>HYPERLINK("https://nakarte.me/#m=13/"&amp;G111&amp;"/"&amp;H111&amp;"&amp;l=Czt/Sa")</f>
        <v>https://nakarte.me/#m=13/42.693694/-0.051278&amp;l=Czt/Sa</v>
      </c>
      <c r="Y111" s="31" t="str">
        <f>"&lt;a href='https://www.google.com/maps/dir/42.8664,-2.6852/" &amp; G111&amp; "," &amp; H111 &amp; "' target='_blank'&gt;" &amp;"&lt;img src='/wp-content/uploads/icono-navegacion-google-maps-small.png' alt='Navegación Google Maps' title='Navegación Google Maps'&gt;" &amp; "&lt;/a&gt;"</f>
        <v>&lt;a href='https://www.google.com/maps/dir/42.8664,-2.6852/42.693694,-0.051278' target='_blank'&gt;&lt;img src='/wp-content/uploads/icono-navegacion-google-maps-small.png' alt='Navegación Google Maps' title='Navegación Google Maps'&gt;&lt;/a&gt;</v>
      </c>
      <c r="Z111" s="46" t="str">
        <f>"&lt;a style='display: block; text-align: center; padding: 0px 0; font-size: 1.4em;' href='https://tresmiles.es/mapa.html?lat="&amp;G111&amp;"&amp;lon="&amp;H111&amp;"&amp;zoom=17'&gt;&lt;img src='/wp-content/uploads/icono-mapa-topografico-small.png' alt='Mapa' title='Mapa'&gt;&lt;/a&gt;"</f>
        <v>&lt;a style='display: block; text-align: center; padding: 0px 0; font-size: 1.4em;' href='https://tresmiles.es/mapa.html?lat=42.693694&amp;lon=-0.051278&amp;zoom=17'&gt;&lt;img src='/wp-content/uploads/icono-mapa-topografico-small.png' alt='Mapa' title='Mapa'&gt;&lt;/a&gt;</v>
      </c>
      <c r="AA111" s="46" t="str">
        <f>IF(J111="",
"",
"&lt;div style='display: block; text-align: center; padding: 0px 0; font-size: 1.4em;'&gt;"&amp;
"&lt;a href='#!' class='open-popup' data-info='"&amp;"ℹ "&amp;J111&amp;"'&gt;"&amp;
"&lt;img src='/wp-content/uploads/icono-informacion-small.png' alt='Más información' title='Más información'&gt;"
&amp;"&lt;/a&gt;&lt;/div&gt;"
)</f>
        <v/>
      </c>
    </row>
    <row r="112" spans="1:27" ht="14.5" customHeight="1" x14ac:dyDescent="0.35">
      <c r="A112" s="32" t="s">
        <v>1024</v>
      </c>
      <c r="B112" s="32" t="s">
        <v>6</v>
      </c>
      <c r="C112" s="32" t="s">
        <v>1902</v>
      </c>
      <c r="D112" s="33" t="s">
        <v>1006</v>
      </c>
      <c r="E112" s="33" t="s">
        <v>184</v>
      </c>
      <c r="F112" s="34">
        <v>3111</v>
      </c>
      <c r="G112" s="38" t="s">
        <v>771</v>
      </c>
      <c r="H112" s="38" t="s">
        <v>772</v>
      </c>
      <c r="I112" s="37" t="s">
        <v>52</v>
      </c>
      <c r="J112" s="45" t="s">
        <v>58</v>
      </c>
      <c r="K112" s="37" t="s">
        <v>1022</v>
      </c>
      <c r="L112" s="45" t="s">
        <v>1022</v>
      </c>
      <c r="M112" s="55">
        <v>3</v>
      </c>
      <c r="N112" s="46" t="str">
        <f>"&lt;wpt lat="""&amp;G112&amp;""" lon="""&amp;H112&amp;"""&gt;&lt;ele&gt;"&amp;F112&amp;"&lt;/ele&gt;&lt;name&gt;"&amp;D112&amp;"&lt;/name&gt;&lt;desc&gt;Nombre oficial: "&amp;E112&amp;"&amp;#10;Altitud: "&amp;F112&amp;" m &amp;#10;Dificultad: "&amp;I112&amp;"&amp;#10;Más información: "&amp;J112&amp;"&lt;/desc&gt;&lt;/wpt&gt;"</f>
        <v>&lt;wpt lat="42.688833" lon="0.004722"&gt;&lt;ele&gt;3111&lt;/ele&gt;&lt;name&gt;Pico Central de la Cascada / Pico Brulle&lt;/name&gt;&lt;desc&gt;Nombre oficial: Repunda deras Bruixas&amp;#10;Altitud: 3111 m &amp;#10;Dificultad: F&amp;#10;Más información: Antes Pic Brulle&lt;/desc&gt;&lt;/wpt&gt;</v>
      </c>
      <c r="O112" s="48" t="str">
        <f>HYPERLINK("https://www.openstreetmap.org/edit#map=18/"&amp;G112 &amp; "/"&amp; H112 )</f>
        <v>https://www.openstreetmap.org/edit#map=18/42.688833/0.004722</v>
      </c>
      <c r="P112" s="31" t="str">
        <f>"&lt;a href='https://www.windy.com/"&amp;G112&amp;"/"&amp;H112&amp;"/wind?"&amp;G112&amp;","&amp;H112&amp;",13' target='_blank'&gt;&lt;img src='/wp-content/uploads/icono-windy-small.png' alt='Windy' title='Viento Windy'&gt;&lt;/a&gt;"</f>
        <v>&lt;a href='https://www.windy.com/42.688833/0.004722/wind?42.688833,0.004722,13' target='_blank'&gt;&lt;img src='/wp-content/uploads/icono-windy-small.png' alt='Windy' title='Viento Windy'&gt;&lt;/a&gt;</v>
      </c>
      <c r="Q112" s="47" t="str">
        <f>HYPERLINK("https://www.windy.com/"&amp;G112&amp;"/"&amp;H112&amp;"/wind?"&amp;G112&amp;","&amp;H112&amp;",13")</f>
        <v>https://www.windy.com/42.688833/0.004722/wind?42.688833,0.004722,13</v>
      </c>
      <c r="R112" s="31" t="str">
        <f>"&lt;a href='https://www.meteoblue.com/es/tiempo/pronostico/multimodel/"&amp;G112 &amp; "N" &amp; H112 &amp; "E" &amp; "' target='_blank'&gt;" &amp;"&lt;img src='/wp-content/uploads/icono-meteoblue-small.png' alt='Meteoblue' title='Multimodel Meteoblue'&gt;" &amp; "&lt;/a&gt;"</f>
        <v>&lt;a href='https://www.meteoblue.com/es/tiempo/pronostico/multimodel/42.688833N0.004722E' target='_blank'&gt;&lt;img src='/wp-content/uploads/icono-meteoblue-small.png' alt='Meteoblue' title='Multimodel Meteoblue'&gt;&lt;/a&gt;</v>
      </c>
      <c r="S112" s="47" t="str">
        <f>HYPERLINK("https://www.meteoblue.com/es/tiempo/pronostico/multimodel/"&amp;G112 &amp; "N" &amp; H112 &amp; "E")</f>
        <v>https://www.meteoblue.com/es/tiempo/pronostico/multimodel/42.688833N0.004722E</v>
      </c>
      <c r="T112" s="31" t="str">
        <f>"&lt;a href='https://brouter.de/brouter-web/#map=13/"&amp;G112&amp;"/"&amp;H112&amp;"/OpenTopoMap&amp;pois="&amp;H112&amp;","&amp;G112&amp; "' target='_blank'&gt;" &amp;"&lt;img src='/wp-content/uploads/icono-mapa-topografico-small.png' alt='Mapa topográfico brouter.de' title='Mapa topográfico brouter.de'&gt;" &amp; "&lt;/a&gt;"</f>
        <v>&lt;a href='https://brouter.de/brouter-web/#map=13/42.688833/0.004722/OpenTopoMap&amp;pois=0.004722,42.688833' target='_blank'&gt;&lt;img src='/wp-content/uploads/icono-mapa-topografico-small.png' alt='Mapa topográfico brouter.de' title='Mapa topográfico brouter.de'&gt;&lt;/a&gt;</v>
      </c>
      <c r="U112" s="47" t="str">
        <f>HYPERLINK("https://brouter.de/brouter-web/#map=13/"&amp;G112&amp;"/"&amp;H112&amp;"/OpenTopoMap&amp;pois="&amp;H112&amp;","&amp;G112)</f>
        <v>https://brouter.de/brouter-web/#map=13/42.688833/0.004722/OpenTopoMap&amp;pois=0.004722,42.688833</v>
      </c>
      <c r="V112" s="31" t="str">
        <f>"&lt;a href='https://gpx.studio/app#13/"&amp;G112&amp;"/"&amp;H112&amp;"' target='_blank'&gt;" &amp;"&lt;img src='/wp-content/uploads/icono-mapa-topografico-gpx-studio-small.png' alt='Mapa topográfico gpx.studio' title='Mapa topográfico gpx.studio'&gt;" &amp; "&lt;/a&gt;"</f>
        <v>&lt;a href='https://gpx.studio/app#13/42.688833/0.004722' target='_blank'&gt;&lt;img src='/wp-content/uploads/icono-mapa-topografico-gpx-studio-small.png' alt='Mapa topográfico gpx.studio' title='Mapa topográfico gpx.studio'&gt;&lt;/a&gt;</v>
      </c>
      <c r="W112" s="47" t="str">
        <f>HYPERLINK("https://gpx.studio/app#13/"&amp;G112&amp;"/"&amp;H112)</f>
        <v>https://gpx.studio/app#13/42.688833/0.004722</v>
      </c>
      <c r="X112" s="47" t="str">
        <f>HYPERLINK("https://nakarte.me/#m=13/"&amp;G112&amp;"/"&amp;H112&amp;"&amp;l=Czt/Sa")</f>
        <v>https://nakarte.me/#m=13/42.688833/0.004722&amp;l=Czt/Sa</v>
      </c>
      <c r="Y112" s="31" t="str">
        <f>"&lt;a href='https://www.google.com/maps/dir/42.8664,-2.6852/" &amp; G112&amp; "," &amp; H112 &amp; "' target='_blank'&gt;" &amp;"&lt;img src='/wp-content/uploads/icono-navegacion-google-maps-small.png' alt='Navegación Google Maps' title='Navegación Google Maps'&gt;" &amp; "&lt;/a&gt;"</f>
        <v>&lt;a href='https://www.google.com/maps/dir/42.8664,-2.6852/42.688833,0.004722' target='_blank'&gt;&lt;img src='/wp-content/uploads/icono-navegacion-google-maps-small.png' alt='Navegación Google Maps' title='Navegación Google Maps'&gt;&lt;/a&gt;</v>
      </c>
      <c r="Z112" s="46" t="str">
        <f>"&lt;a style='display: block; text-align: center; padding: 0px 0; font-size: 1.4em;' href='https://tresmiles.es/mapa.html?lat="&amp;G112&amp;"&amp;lon="&amp;H112&amp;"&amp;zoom=17'&gt;&lt;img src='/wp-content/uploads/icono-mapa-topografico-small.png' alt='Mapa' title='Mapa'&gt;&lt;/a&gt;"</f>
        <v>&lt;a style='display: block; text-align: center; padding: 0px 0; font-size: 1.4em;' href='https://tresmiles.es/mapa.html?lat=42.688833&amp;lon=0.004722&amp;zoom=17'&gt;&lt;img src='/wp-content/uploads/icono-mapa-topografico-small.png' alt='Mapa' title='Mapa'&gt;&lt;/a&gt;</v>
      </c>
      <c r="AA112" s="46" t="str">
        <f>IF(J112="",
"",
"&lt;div style='display: block; text-align: center; padding: 0px 0; font-size: 1.4em;'&gt;"&amp;
"&lt;a href='#!' class='open-popup' data-info='"&amp;"ℹ "&amp;J112&amp;"'&gt;"&amp;
"&lt;img src='/wp-content/uploads/icono-informacion-small.png' alt='Más información' title='Más información'&gt;"
&amp;"&lt;/a&gt;&lt;/div&gt;"
)</f>
        <v>&lt;div style='display: block; text-align: center; padding: 0px 0; font-size: 1.4em;'&gt;&lt;a href='#!' class='open-popup' data-info='ℹ Antes Pic Brulle'&gt;&lt;img src='/wp-content/uploads/icono-informacion-small.png' alt='Más información' title='Más información'&gt;&lt;/a&gt;&lt;/div&gt;</v>
      </c>
    </row>
    <row r="113" spans="1:27" ht="14.5" customHeight="1" x14ac:dyDescent="0.35">
      <c r="A113" s="32" t="s">
        <v>1024</v>
      </c>
      <c r="B113" s="32" t="s">
        <v>6</v>
      </c>
      <c r="C113" s="32" t="s">
        <v>1902</v>
      </c>
      <c r="D113" s="33" t="s">
        <v>1005</v>
      </c>
      <c r="E113" s="33" t="s">
        <v>180</v>
      </c>
      <c r="F113" s="34">
        <v>3098</v>
      </c>
      <c r="G113" s="38" t="s">
        <v>787</v>
      </c>
      <c r="H113" s="38" t="s">
        <v>788</v>
      </c>
      <c r="I113" s="37" t="s">
        <v>52</v>
      </c>
      <c r="J113" s="45"/>
      <c r="K113" s="37" t="s">
        <v>1022</v>
      </c>
      <c r="L113" s="45" t="s">
        <v>1022</v>
      </c>
      <c r="M113" s="55">
        <v>3</v>
      </c>
      <c r="N113" s="46" t="str">
        <f>"&lt;wpt lat="""&amp;G113&amp;""" lon="""&amp;H113&amp;"""&gt;&lt;ele&gt;"&amp;F113&amp;"&lt;/ele&gt;&lt;name&gt;"&amp;D113&amp;"&lt;/name&gt;&lt;desc&gt;Nombre oficial: "&amp;E113&amp;"&amp;#10;Altitud: "&amp;F113&amp;" m &amp;#10;Dificultad: "&amp;I113&amp;"&amp;#10;Más información: "&amp;J113&amp;"&lt;/desc&gt;&lt;/wpt&gt;"</f>
        <v>&lt;wpt lat="42.686694" lon="0.002361"&gt;&lt;ele&gt;3098&lt;/ele&gt;&lt;name&gt;Pico Occidental de la Cascada&lt;/name&gt;&lt;desc&gt;Nombre oficial: Punda dera Ula&amp;#10;Altitud: 3098 m &amp;#10;Dificultad: F&amp;#10;Más información: &lt;/desc&gt;&lt;/wpt&gt;</v>
      </c>
      <c r="O113" s="48" t="str">
        <f>HYPERLINK("https://www.openstreetmap.org/edit#map=18/"&amp;G113 &amp; "/"&amp; H113 )</f>
        <v>https://www.openstreetmap.org/edit#map=18/42.686694/0.002361</v>
      </c>
      <c r="P113" s="31" t="str">
        <f>"&lt;a href='https://www.windy.com/"&amp;G113&amp;"/"&amp;H113&amp;"/wind?"&amp;G113&amp;","&amp;H113&amp;",13' target='_blank'&gt;&lt;img src='/wp-content/uploads/icono-windy-small.png' alt='Windy' title='Viento Windy'&gt;&lt;/a&gt;"</f>
        <v>&lt;a href='https://www.windy.com/42.686694/0.002361/wind?42.686694,0.002361,13' target='_blank'&gt;&lt;img src='/wp-content/uploads/icono-windy-small.png' alt='Windy' title='Viento Windy'&gt;&lt;/a&gt;</v>
      </c>
      <c r="Q113" s="47" t="str">
        <f>HYPERLINK("https://www.windy.com/"&amp;G113&amp;"/"&amp;H113&amp;"/wind?"&amp;G113&amp;","&amp;H113&amp;",13")</f>
        <v>https://www.windy.com/42.686694/0.002361/wind?42.686694,0.002361,13</v>
      </c>
      <c r="R113" s="31" t="str">
        <f>"&lt;a href='https://www.meteoblue.com/es/tiempo/pronostico/multimodel/"&amp;G113 &amp; "N" &amp; H113 &amp; "E" &amp; "' target='_blank'&gt;" &amp;"&lt;img src='/wp-content/uploads/icono-meteoblue-small.png' alt='Meteoblue' title='Multimodel Meteoblue'&gt;" &amp; "&lt;/a&gt;"</f>
        <v>&lt;a href='https://www.meteoblue.com/es/tiempo/pronostico/multimodel/42.686694N0.002361E' target='_blank'&gt;&lt;img src='/wp-content/uploads/icono-meteoblue-small.png' alt='Meteoblue' title='Multimodel Meteoblue'&gt;&lt;/a&gt;</v>
      </c>
      <c r="S113" s="47" t="str">
        <f>HYPERLINK("https://www.meteoblue.com/es/tiempo/pronostico/multimodel/"&amp;G113 &amp; "N" &amp; H113 &amp; "E")</f>
        <v>https://www.meteoblue.com/es/tiempo/pronostico/multimodel/42.686694N0.002361E</v>
      </c>
      <c r="T113" s="31" t="str">
        <f>"&lt;a href='https://brouter.de/brouter-web/#map=13/"&amp;G113&amp;"/"&amp;H113&amp;"/OpenTopoMap&amp;pois="&amp;H113&amp;","&amp;G113&amp; "' target='_blank'&gt;" &amp;"&lt;img src='/wp-content/uploads/icono-mapa-topografico-small.png' alt='Mapa topográfico brouter.de' title='Mapa topográfico brouter.de'&gt;" &amp; "&lt;/a&gt;"</f>
        <v>&lt;a href='https://brouter.de/brouter-web/#map=13/42.686694/0.002361/OpenTopoMap&amp;pois=0.002361,42.686694' target='_blank'&gt;&lt;img src='/wp-content/uploads/icono-mapa-topografico-small.png' alt='Mapa topográfico brouter.de' title='Mapa topográfico brouter.de'&gt;&lt;/a&gt;</v>
      </c>
      <c r="U113" s="47" t="str">
        <f>HYPERLINK("https://brouter.de/brouter-web/#map=13/"&amp;G113&amp;"/"&amp;H113&amp;"/OpenTopoMap&amp;pois="&amp;H113&amp;","&amp;G113)</f>
        <v>https://brouter.de/brouter-web/#map=13/42.686694/0.002361/OpenTopoMap&amp;pois=0.002361,42.686694</v>
      </c>
      <c r="V113" s="31" t="str">
        <f>"&lt;a href='https://gpx.studio/app#13/"&amp;G113&amp;"/"&amp;H113&amp;"' target='_blank'&gt;" &amp;"&lt;img src='/wp-content/uploads/icono-mapa-topografico-gpx-studio-small.png' alt='Mapa topográfico gpx.studio' title='Mapa topográfico gpx.studio'&gt;" &amp; "&lt;/a&gt;"</f>
        <v>&lt;a href='https://gpx.studio/app#13/42.686694/0.002361' target='_blank'&gt;&lt;img src='/wp-content/uploads/icono-mapa-topografico-gpx-studio-small.png' alt='Mapa topográfico gpx.studio' title='Mapa topográfico gpx.studio'&gt;&lt;/a&gt;</v>
      </c>
      <c r="W113" s="47" t="str">
        <f>HYPERLINK("https://gpx.studio/app#13/"&amp;G113&amp;"/"&amp;H113)</f>
        <v>https://gpx.studio/app#13/42.686694/0.002361</v>
      </c>
      <c r="X113" s="47" t="str">
        <f>HYPERLINK("https://nakarte.me/#m=13/"&amp;G113&amp;"/"&amp;H113&amp;"&amp;l=Czt/Sa")</f>
        <v>https://nakarte.me/#m=13/42.686694/0.002361&amp;l=Czt/Sa</v>
      </c>
      <c r="Y113" s="31" t="str">
        <f>"&lt;a href='https://www.google.com/maps/dir/42.8664,-2.6852/" &amp; G113&amp; "," &amp; H113 &amp; "' target='_blank'&gt;" &amp;"&lt;img src='/wp-content/uploads/icono-navegacion-google-maps-small.png' alt='Navegación Google Maps' title='Navegación Google Maps'&gt;" &amp; "&lt;/a&gt;"</f>
        <v>&lt;a href='https://www.google.com/maps/dir/42.8664,-2.6852/42.686694,0.002361' target='_blank'&gt;&lt;img src='/wp-content/uploads/icono-navegacion-google-maps-small.png' alt='Navegación Google Maps' title='Navegación Google Maps'&gt;&lt;/a&gt;</v>
      </c>
      <c r="Z113" s="46" t="str">
        <f>"&lt;a style='display: block; text-align: center; padding: 0px 0; font-size: 1.4em;' href='https://tresmiles.es/mapa.html?lat="&amp;G113&amp;"&amp;lon="&amp;H113&amp;"&amp;zoom=17'&gt;&lt;img src='/wp-content/uploads/icono-mapa-topografico-small.png' alt='Mapa' title='Mapa'&gt;&lt;/a&gt;"</f>
        <v>&lt;a style='display: block; text-align: center; padding: 0px 0; font-size: 1.4em;' href='https://tresmiles.es/mapa.html?lat=42.686694&amp;lon=0.002361&amp;zoom=17'&gt;&lt;img src='/wp-content/uploads/icono-mapa-topografico-small.png' alt='Mapa' title='Mapa'&gt;&lt;/a&gt;</v>
      </c>
      <c r="AA113" s="46" t="str">
        <f>IF(J113="",
"",
"&lt;div style='display: block; text-align: center; padding: 0px 0; font-size: 1.4em;'&gt;"&amp;
"&lt;a href='#!' class='open-popup' data-info='"&amp;"ℹ "&amp;J113&amp;"'&gt;"&amp;
"&lt;img src='/wp-content/uploads/icono-informacion-small.png' alt='Más información' title='Más información'&gt;"
&amp;"&lt;/a&gt;&lt;/div&gt;"
)</f>
        <v/>
      </c>
    </row>
    <row r="114" spans="1:27" ht="14.5" customHeight="1" x14ac:dyDescent="0.35">
      <c r="A114" s="32" t="s">
        <v>1025</v>
      </c>
      <c r="B114" s="32" t="s">
        <v>6</v>
      </c>
      <c r="C114" s="32" t="s">
        <v>1902</v>
      </c>
      <c r="D114" s="33" t="s">
        <v>1527</v>
      </c>
      <c r="E114" s="33" t="s">
        <v>570</v>
      </c>
      <c r="F114" s="34">
        <v>3092</v>
      </c>
      <c r="G114" s="38" t="s">
        <v>799</v>
      </c>
      <c r="H114" s="38" t="s">
        <v>800</v>
      </c>
      <c r="I114" s="37" t="s">
        <v>52</v>
      </c>
      <c r="J114" s="45"/>
      <c r="K114" s="37" t="s">
        <v>1022</v>
      </c>
      <c r="L114" s="45" t="s">
        <v>1022</v>
      </c>
      <c r="M114" s="55">
        <v>2</v>
      </c>
      <c r="N114" s="46" t="str">
        <f>"&lt;wpt lat="""&amp;G114&amp;""" lon="""&amp;H114&amp;"""&gt;&lt;ele&gt;"&amp;F114&amp;"&lt;/ele&gt;&lt;name&gt;"&amp;D114&amp;"&lt;/name&gt;&lt;desc&gt;Nombre oficial: "&amp;E114&amp;"&amp;#10;Altitud: "&amp;F114&amp;" m &amp;#10;Dificultad: "&amp;I114&amp;"&amp;#10;Más información: "&amp;J114&amp;"&lt;/desc&gt;&lt;/wpt&gt;"</f>
        <v>&lt;wpt lat="42.685444" lon="0.018917"&gt;&lt;ele&gt;3092&lt;/ele&gt;&lt;name&gt;Tuqueta de Marboré&lt;/name&gt;&lt;desc&gt;Nombre oficial: Tozalón dera Nieu&amp;#10;Altitud: 3092 m &amp;#10;Dificultad: F&amp;#10;Más información: &lt;/desc&gt;&lt;/wpt&gt;</v>
      </c>
      <c r="O114" s="48" t="str">
        <f>HYPERLINK("https://www.openstreetmap.org/edit#map=18/"&amp;G114 &amp; "/"&amp; H114 )</f>
        <v>https://www.openstreetmap.org/edit#map=18/42.685444/0.018917</v>
      </c>
      <c r="P114" s="31" t="str">
        <f>"&lt;a href='https://www.windy.com/"&amp;G114&amp;"/"&amp;H114&amp;"/wind?"&amp;G114&amp;","&amp;H114&amp;",13' target='_blank'&gt;&lt;img src='/wp-content/uploads/icono-windy-small.png' alt='Windy' title='Viento Windy'&gt;&lt;/a&gt;"</f>
        <v>&lt;a href='https://www.windy.com/42.685444/0.018917/wind?42.685444,0.018917,13' target='_blank'&gt;&lt;img src='/wp-content/uploads/icono-windy-small.png' alt='Windy' title='Viento Windy'&gt;&lt;/a&gt;</v>
      </c>
      <c r="Q114" s="47" t="str">
        <f>HYPERLINK("https://www.windy.com/"&amp;G114&amp;"/"&amp;H114&amp;"/wind?"&amp;G114&amp;","&amp;H114&amp;",13")</f>
        <v>https://www.windy.com/42.685444/0.018917/wind?42.685444,0.018917,13</v>
      </c>
      <c r="R114" s="31" t="str">
        <f>"&lt;a href='https://www.meteoblue.com/es/tiempo/pronostico/multimodel/"&amp;G114 &amp; "N" &amp; H114 &amp; "E" &amp; "' target='_blank'&gt;" &amp;"&lt;img src='/wp-content/uploads/icono-meteoblue-small.png' alt='Meteoblue' title='Multimodel Meteoblue'&gt;" &amp; "&lt;/a&gt;"</f>
        <v>&lt;a href='https://www.meteoblue.com/es/tiempo/pronostico/multimodel/42.685444N0.018917E' target='_blank'&gt;&lt;img src='/wp-content/uploads/icono-meteoblue-small.png' alt='Meteoblue' title='Multimodel Meteoblue'&gt;&lt;/a&gt;</v>
      </c>
      <c r="S114" s="47" t="str">
        <f>HYPERLINK("https://www.meteoblue.com/es/tiempo/pronostico/multimodel/"&amp;G114 &amp; "N" &amp; H114 &amp; "E")</f>
        <v>https://www.meteoblue.com/es/tiempo/pronostico/multimodel/42.685444N0.018917E</v>
      </c>
      <c r="T114" s="31" t="str">
        <f>"&lt;a href='https://brouter.de/brouter-web/#map=13/"&amp;G114&amp;"/"&amp;H114&amp;"/OpenTopoMap&amp;pois="&amp;H114&amp;","&amp;G114&amp; "' target='_blank'&gt;" &amp;"&lt;img src='/wp-content/uploads/icono-mapa-topografico-small.png' alt='Mapa topográfico brouter.de' title='Mapa topográfico brouter.de'&gt;" &amp; "&lt;/a&gt;"</f>
        <v>&lt;a href='https://brouter.de/brouter-web/#map=13/42.685444/0.018917/OpenTopoMap&amp;pois=0.018917,42.685444' target='_blank'&gt;&lt;img src='/wp-content/uploads/icono-mapa-topografico-small.png' alt='Mapa topográfico brouter.de' title='Mapa topográfico brouter.de'&gt;&lt;/a&gt;</v>
      </c>
      <c r="U114" s="47" t="str">
        <f>HYPERLINK("https://brouter.de/brouter-web/#map=13/"&amp;G114&amp;"/"&amp;H114&amp;"/OpenTopoMap&amp;pois="&amp;H114&amp;","&amp;G114)</f>
        <v>https://brouter.de/brouter-web/#map=13/42.685444/0.018917/OpenTopoMap&amp;pois=0.018917,42.685444</v>
      </c>
      <c r="V114" s="31" t="str">
        <f>"&lt;a href='https://gpx.studio/app#13/"&amp;G114&amp;"/"&amp;H114&amp;"' target='_blank'&gt;" &amp;"&lt;img src='/wp-content/uploads/icono-mapa-topografico-gpx-studio-small.png' alt='Mapa topográfico gpx.studio' title='Mapa topográfico gpx.studio'&gt;" &amp; "&lt;/a&gt;"</f>
        <v>&lt;a href='https://gpx.studio/app#13/42.685444/0.018917' target='_blank'&gt;&lt;img src='/wp-content/uploads/icono-mapa-topografico-gpx-studio-small.png' alt='Mapa topográfico gpx.studio' title='Mapa topográfico gpx.studio'&gt;&lt;/a&gt;</v>
      </c>
      <c r="W114" s="47" t="str">
        <f>HYPERLINK("https://gpx.studio/app#13/"&amp;G114&amp;"/"&amp;H114)</f>
        <v>https://gpx.studio/app#13/42.685444/0.018917</v>
      </c>
      <c r="X114" s="47" t="str">
        <f>HYPERLINK("https://nakarte.me/#m=13/"&amp;G114&amp;"/"&amp;H114&amp;"&amp;l=Czt/Sa")</f>
        <v>https://nakarte.me/#m=13/42.685444/0.018917&amp;l=Czt/Sa</v>
      </c>
      <c r="Y114" s="31" t="str">
        <f>"&lt;a href='https://www.google.com/maps/dir/42.8664,-2.6852/" &amp; G114&amp; "," &amp; H114 &amp; "' target='_blank'&gt;" &amp;"&lt;img src='/wp-content/uploads/icono-navegacion-google-maps-small.png' alt='Navegación Google Maps' title='Navegación Google Maps'&gt;" &amp; "&lt;/a&gt;"</f>
        <v>&lt;a href='https://www.google.com/maps/dir/42.8664,-2.6852/42.685444,0.018917' target='_blank'&gt;&lt;img src='/wp-content/uploads/icono-navegacion-google-maps-small.png' alt='Navegación Google Maps' title='Navegación Google Maps'&gt;&lt;/a&gt;</v>
      </c>
      <c r="Z114" s="46" t="str">
        <f>"&lt;a style='display: block; text-align: center; padding: 0px 0; font-size: 1.4em;' href='https://tresmiles.es/mapa.html?lat="&amp;G114&amp;"&amp;lon="&amp;H114&amp;"&amp;zoom=17'&gt;&lt;img src='/wp-content/uploads/icono-mapa-topografico-small.png' alt='Mapa' title='Mapa'&gt;&lt;/a&gt;"</f>
        <v>&lt;a style='display: block; text-align: center; padding: 0px 0; font-size: 1.4em;' href='https://tresmiles.es/mapa.html?lat=42.685444&amp;lon=0.018917&amp;zoom=17'&gt;&lt;img src='/wp-content/uploads/icono-mapa-topografico-small.png' alt='Mapa' title='Mapa'&gt;&lt;/a&gt;</v>
      </c>
      <c r="AA114" s="46" t="str">
        <f>IF(J114="",
"",
"&lt;div style='display: block; text-align: center; padding: 0px 0; font-size: 1.4em;'&gt;"&amp;
"&lt;a href='#!' class='open-popup' data-info='"&amp;"ℹ "&amp;J114&amp;"'&gt;"&amp;
"&lt;img src='/wp-content/uploads/icono-informacion-small.png' alt='Más información' title='Más información'&gt;"
&amp;"&lt;/a&gt;&lt;/div&gt;"
)</f>
        <v/>
      </c>
    </row>
    <row r="115" spans="1:27" ht="14.5" customHeight="1" x14ac:dyDescent="0.35">
      <c r="A115" s="32" t="s">
        <v>1025</v>
      </c>
      <c r="B115" s="32" t="s">
        <v>6</v>
      </c>
      <c r="C115" s="32" t="s">
        <v>1902</v>
      </c>
      <c r="D115" s="33" t="s">
        <v>1012</v>
      </c>
      <c r="E115" s="33" t="s">
        <v>229</v>
      </c>
      <c r="F115" s="34">
        <v>3078</v>
      </c>
      <c r="G115" s="38" t="s">
        <v>813</v>
      </c>
      <c r="H115" s="38" t="s">
        <v>814</v>
      </c>
      <c r="I115" s="37" t="s">
        <v>52</v>
      </c>
      <c r="J115" s="45" t="s">
        <v>1602</v>
      </c>
      <c r="K115" s="37" t="s">
        <v>1022</v>
      </c>
      <c r="L115" s="45" t="s">
        <v>1022</v>
      </c>
      <c r="M115" s="55">
        <v>1</v>
      </c>
      <c r="N115" s="46" t="str">
        <f>"&lt;wpt lat="""&amp;G115&amp;""" lon="""&amp;H115&amp;"""&gt;&lt;ele&gt;"&amp;F115&amp;"&lt;/ele&gt;&lt;name&gt;"&amp;D115&amp;"&lt;/name&gt;&lt;desc&gt;Nombre oficial: "&amp;E115&amp;"&amp;#10;Altitud: "&amp;F115&amp;" m &amp;#10;Dificultad: "&amp;I115&amp;"&amp;#10;Más información: "&amp;J115&amp;"&lt;/desc&gt;&lt;/wpt&gt;"</f>
        <v>&lt;wpt lat="42.677194" lon="0.043083"&gt;&lt;ele&gt;3078&lt;/ele&gt;&lt;name&gt;Espalda Esparets&lt;/name&gt;&lt;desc&gt;Nombre oficial: Repunta de las Neveras&amp;#10;Altitud: 3078 m &amp;#10;Dificultad: F&amp;#10;Más información: Estuvo descatalogado por prominencia 8,7 m pero se ha recatalogado, aunque no he encontrado el dato&lt;/desc&gt;&lt;/wpt&gt;</v>
      </c>
      <c r="O115" s="48" t="str">
        <f>HYPERLINK("https://www.openstreetmap.org/edit#map=18/"&amp;G115 &amp; "/"&amp; H115 )</f>
        <v>https://www.openstreetmap.org/edit#map=18/42.677194/0.043083</v>
      </c>
      <c r="P115" s="31" t="str">
        <f>"&lt;a href='https://www.windy.com/"&amp;G115&amp;"/"&amp;H115&amp;"/wind?"&amp;G115&amp;","&amp;H115&amp;",13' target='_blank'&gt;&lt;img src='/wp-content/uploads/icono-windy-small.png' alt='Windy' title='Viento Windy'&gt;&lt;/a&gt;"</f>
        <v>&lt;a href='https://www.windy.com/42.677194/0.043083/wind?42.677194,0.043083,13' target='_blank'&gt;&lt;img src='/wp-content/uploads/icono-windy-small.png' alt='Windy' title='Viento Windy'&gt;&lt;/a&gt;</v>
      </c>
      <c r="Q115" s="47" t="str">
        <f>HYPERLINK("https://www.windy.com/"&amp;G115&amp;"/"&amp;H115&amp;"/wind?"&amp;G115&amp;","&amp;H115&amp;",13")</f>
        <v>https://www.windy.com/42.677194/0.043083/wind?42.677194,0.043083,13</v>
      </c>
      <c r="R115" s="31" t="str">
        <f>"&lt;a href='https://www.meteoblue.com/es/tiempo/pronostico/multimodel/"&amp;G115 &amp; "N" &amp; H115 &amp; "E" &amp; "' target='_blank'&gt;" &amp;"&lt;img src='/wp-content/uploads/icono-meteoblue-small.png' alt='Meteoblue' title='Multimodel Meteoblue'&gt;" &amp; "&lt;/a&gt;"</f>
        <v>&lt;a href='https://www.meteoblue.com/es/tiempo/pronostico/multimodel/42.677194N0.043083E' target='_blank'&gt;&lt;img src='/wp-content/uploads/icono-meteoblue-small.png' alt='Meteoblue' title='Multimodel Meteoblue'&gt;&lt;/a&gt;</v>
      </c>
      <c r="S115" s="47" t="str">
        <f>HYPERLINK("https://www.meteoblue.com/es/tiempo/pronostico/multimodel/"&amp;G115 &amp; "N" &amp; H115 &amp; "E")</f>
        <v>https://www.meteoblue.com/es/tiempo/pronostico/multimodel/42.677194N0.043083E</v>
      </c>
      <c r="T115" s="31" t="str">
        <f>"&lt;a href='https://brouter.de/brouter-web/#map=13/"&amp;G115&amp;"/"&amp;H115&amp;"/OpenTopoMap&amp;pois="&amp;H115&amp;","&amp;G115&amp; "' target='_blank'&gt;" &amp;"&lt;img src='/wp-content/uploads/icono-mapa-topografico-small.png' alt='Mapa topográfico brouter.de' title='Mapa topográfico brouter.de'&gt;" &amp; "&lt;/a&gt;"</f>
        <v>&lt;a href='https://brouter.de/brouter-web/#map=13/42.677194/0.043083/OpenTopoMap&amp;pois=0.043083,42.677194' target='_blank'&gt;&lt;img src='/wp-content/uploads/icono-mapa-topografico-small.png' alt='Mapa topográfico brouter.de' title='Mapa topográfico brouter.de'&gt;&lt;/a&gt;</v>
      </c>
      <c r="U115" s="47" t="str">
        <f>HYPERLINK("https://brouter.de/brouter-web/#map=13/"&amp;G115&amp;"/"&amp;H115&amp;"/OpenTopoMap&amp;pois="&amp;H115&amp;","&amp;G115)</f>
        <v>https://brouter.de/brouter-web/#map=13/42.677194/0.043083/OpenTopoMap&amp;pois=0.043083,42.677194</v>
      </c>
      <c r="V115" s="31" t="str">
        <f>"&lt;a href='https://gpx.studio/app#13/"&amp;G115&amp;"/"&amp;H115&amp;"' target='_blank'&gt;" &amp;"&lt;img src='/wp-content/uploads/icono-mapa-topografico-gpx-studio-small.png' alt='Mapa topográfico gpx.studio' title='Mapa topográfico gpx.studio'&gt;" &amp; "&lt;/a&gt;"</f>
        <v>&lt;a href='https://gpx.studio/app#13/42.677194/0.043083' target='_blank'&gt;&lt;img src='/wp-content/uploads/icono-mapa-topografico-gpx-studio-small.png' alt='Mapa topográfico gpx.studio' title='Mapa topográfico gpx.studio'&gt;&lt;/a&gt;</v>
      </c>
      <c r="W115" s="47" t="str">
        <f>HYPERLINK("https://gpx.studio/app#13/"&amp;G115&amp;"/"&amp;H115)</f>
        <v>https://gpx.studio/app#13/42.677194/0.043083</v>
      </c>
      <c r="X115" s="47" t="str">
        <f>HYPERLINK("https://nakarte.me/#m=13/"&amp;G115&amp;"/"&amp;H115&amp;"&amp;l=Czt/Sa")</f>
        <v>https://nakarte.me/#m=13/42.677194/0.043083&amp;l=Czt/Sa</v>
      </c>
      <c r="Y115" s="31" t="str">
        <f>"&lt;a href='https://www.google.com/maps/dir/42.8664,-2.6852/" &amp; G115&amp; "," &amp; H115 &amp; "' target='_blank'&gt;" &amp;"&lt;img src='/wp-content/uploads/icono-navegacion-google-maps-small.png' alt='Navegación Google Maps' title='Navegación Google Maps'&gt;" &amp; "&lt;/a&gt;"</f>
        <v>&lt;a href='https://www.google.com/maps/dir/42.8664,-2.6852/42.677194,0.043083' target='_blank'&gt;&lt;img src='/wp-content/uploads/icono-navegacion-google-maps-small.png' alt='Navegación Google Maps' title='Navegación Google Maps'&gt;&lt;/a&gt;</v>
      </c>
      <c r="Z115" s="46" t="str">
        <f>"&lt;a style='display: block; text-align: center; padding: 0px 0; font-size: 1.4em;' href='https://tresmiles.es/mapa.html?lat="&amp;G115&amp;"&amp;lon="&amp;H115&amp;"&amp;zoom=17'&gt;&lt;img src='/wp-content/uploads/icono-mapa-topografico-small.png' alt='Mapa' title='Mapa'&gt;&lt;/a&gt;"</f>
        <v>&lt;a style='display: block; text-align: center; padding: 0px 0; font-size: 1.4em;' href='https://tresmiles.es/mapa.html?lat=42.677194&amp;lon=0.043083&amp;zoom=17'&gt;&lt;img src='/wp-content/uploads/icono-mapa-topografico-small.png' alt='Mapa' title='Mapa'&gt;&lt;/a&gt;</v>
      </c>
      <c r="AA115" s="46" t="str">
        <f>IF(J115="",
"",
"&lt;div style='display: block; text-align: center; padding: 0px 0; font-size: 1.4em;'&gt;"&amp;
"&lt;a href='#!' class='open-popup' data-info='"&amp;"ℹ "&amp;J115&amp;"'&gt;"&amp;
"&lt;img src='/wp-content/uploads/icono-informacion-small.png' alt='Más información' title='Más información'&gt;"
&amp;"&lt;/a&gt;&lt;/div&gt;"
)</f>
        <v>&lt;div style='display: block; text-align: center; padding: 0px 0; font-size: 1.4em;'&gt;&lt;a href='#!' class='open-popup' data-info='ℹ Estuvo descatalogado por prominencia 8,7 m pero se ha recatalogado, aunque no he encontrado el dato'&gt;&lt;img src='/wp-content/uploads/icono-informacion-small.png' alt='Más información' title='Más información'&gt;&lt;/a&gt;&lt;/div&gt;</v>
      </c>
    </row>
    <row r="116" spans="1:27" ht="14.5" customHeight="1" x14ac:dyDescent="0.35">
      <c r="A116" s="32" t="s">
        <v>1024</v>
      </c>
      <c r="B116" s="32" t="s">
        <v>6</v>
      </c>
      <c r="C116" s="32" t="s">
        <v>1902</v>
      </c>
      <c r="D116" s="33" t="s">
        <v>1523</v>
      </c>
      <c r="E116" s="33" t="s">
        <v>177</v>
      </c>
      <c r="F116" s="34">
        <v>3075</v>
      </c>
      <c r="G116" s="38" t="s">
        <v>822</v>
      </c>
      <c r="H116" s="38" t="s">
        <v>823</v>
      </c>
      <c r="I116" s="37" t="s">
        <v>50</v>
      </c>
      <c r="J116" s="45" t="s">
        <v>2296</v>
      </c>
      <c r="K116" s="37" t="s">
        <v>1022</v>
      </c>
      <c r="L116" s="45" t="s">
        <v>1022</v>
      </c>
      <c r="M116" s="55">
        <v>3</v>
      </c>
      <c r="N116" s="46" t="str">
        <f>"&lt;wpt lat="""&amp;G116&amp;""" lon="""&amp;H116&amp;"""&gt;&lt;ele&gt;"&amp;F116&amp;"&lt;/ele&gt;&lt;name&gt;"&amp;D116&amp;"&lt;/name&gt;&lt;desc&gt;Nombre oficial: "&amp;E116&amp;"&amp;#10;Altitud: "&amp;F116&amp;" m &amp;#10;Dificultad: "&amp;I116&amp;"&amp;#10;Más información: "&amp;J116&amp;"&lt;/desc&gt;&lt;/wpt&gt;"</f>
        <v>&lt;wpt lat="42.685306" lon="0.000333"&gt;&lt;ele&gt;3075&lt;/ele&gt;&lt;name&gt;Espalda del Marboré&lt;/name&gt;&lt;desc&gt;Nombre oficial: Punda dero Espaldador&amp;#10;Altitud: 3075 m &amp;#10;Dificultad: F+&amp;#10;Más información: POSIBLE DISCREPANCIA, ERROR O A ESTUDIAR. A. a estudiar: lo descatalogaría por prominencia 5 m&lt;/desc&gt;&lt;/wpt&gt;</v>
      </c>
      <c r="O116" s="48" t="str">
        <f>HYPERLINK("https://www.openstreetmap.org/edit#map=18/"&amp;G116 &amp; "/"&amp; H116 )</f>
        <v>https://www.openstreetmap.org/edit#map=18/42.685306/0.000333</v>
      </c>
      <c r="P116" s="31" t="str">
        <f>"&lt;a href='https://www.windy.com/"&amp;G116&amp;"/"&amp;H116&amp;"/wind?"&amp;G116&amp;","&amp;H116&amp;",13' target='_blank'&gt;&lt;img src='/wp-content/uploads/icono-windy-small.png' alt='Windy' title='Viento Windy'&gt;&lt;/a&gt;"</f>
        <v>&lt;a href='https://www.windy.com/42.685306/0.000333/wind?42.685306,0.000333,13' target='_blank'&gt;&lt;img src='/wp-content/uploads/icono-windy-small.png' alt='Windy' title='Viento Windy'&gt;&lt;/a&gt;</v>
      </c>
      <c r="Q116" s="47" t="str">
        <f>HYPERLINK("https://www.windy.com/"&amp;G116&amp;"/"&amp;H116&amp;"/wind?"&amp;G116&amp;","&amp;H116&amp;",13")</f>
        <v>https://www.windy.com/42.685306/0.000333/wind?42.685306,0.000333,13</v>
      </c>
      <c r="R116" s="31" t="str">
        <f>"&lt;a href='https://www.meteoblue.com/es/tiempo/pronostico/multimodel/"&amp;G116 &amp; "N" &amp; H116 &amp; "E" &amp; "' target='_blank'&gt;" &amp;"&lt;img src='/wp-content/uploads/icono-meteoblue-small.png' alt='Meteoblue' title='Multimodel Meteoblue'&gt;" &amp; "&lt;/a&gt;"</f>
        <v>&lt;a href='https://www.meteoblue.com/es/tiempo/pronostico/multimodel/42.685306N0.000333E' target='_blank'&gt;&lt;img src='/wp-content/uploads/icono-meteoblue-small.png' alt='Meteoblue' title='Multimodel Meteoblue'&gt;&lt;/a&gt;</v>
      </c>
      <c r="S116" s="47" t="str">
        <f>HYPERLINK("https://www.meteoblue.com/es/tiempo/pronostico/multimodel/"&amp;G116 &amp; "N" &amp; H116 &amp; "E")</f>
        <v>https://www.meteoblue.com/es/tiempo/pronostico/multimodel/42.685306N0.000333E</v>
      </c>
      <c r="T116" s="31" t="str">
        <f>"&lt;a href='https://brouter.de/brouter-web/#map=13/"&amp;G116&amp;"/"&amp;H116&amp;"/OpenTopoMap&amp;pois="&amp;H116&amp;","&amp;G116&amp; "' target='_blank'&gt;" &amp;"&lt;img src='/wp-content/uploads/icono-mapa-topografico-small.png' alt='Mapa topográfico brouter.de' title='Mapa topográfico brouter.de'&gt;" &amp; "&lt;/a&gt;"</f>
        <v>&lt;a href='https://brouter.de/brouter-web/#map=13/42.685306/0.000333/OpenTopoMap&amp;pois=0.000333,42.685306' target='_blank'&gt;&lt;img src='/wp-content/uploads/icono-mapa-topografico-small.png' alt='Mapa topográfico brouter.de' title='Mapa topográfico brouter.de'&gt;&lt;/a&gt;</v>
      </c>
      <c r="U116" s="47" t="str">
        <f>HYPERLINK("https://brouter.de/brouter-web/#map=13/"&amp;G116&amp;"/"&amp;H116&amp;"/OpenTopoMap&amp;pois="&amp;H116&amp;","&amp;G116)</f>
        <v>https://brouter.de/brouter-web/#map=13/42.685306/0.000333/OpenTopoMap&amp;pois=0.000333,42.685306</v>
      </c>
      <c r="V116" s="31" t="str">
        <f>"&lt;a href='https://gpx.studio/app#13/"&amp;G116&amp;"/"&amp;H116&amp;"' target='_blank'&gt;" &amp;"&lt;img src='/wp-content/uploads/icono-mapa-topografico-gpx-studio-small.png' alt='Mapa topográfico gpx.studio' title='Mapa topográfico gpx.studio'&gt;" &amp; "&lt;/a&gt;"</f>
        <v>&lt;a href='https://gpx.studio/app#13/42.685306/0.000333' target='_blank'&gt;&lt;img src='/wp-content/uploads/icono-mapa-topografico-gpx-studio-small.png' alt='Mapa topográfico gpx.studio' title='Mapa topográfico gpx.studio'&gt;&lt;/a&gt;</v>
      </c>
      <c r="W116" s="47" t="str">
        <f>HYPERLINK("https://gpx.studio/app#13/"&amp;G116&amp;"/"&amp;H116)</f>
        <v>https://gpx.studio/app#13/42.685306/0.000333</v>
      </c>
      <c r="X116" s="47" t="str">
        <f>HYPERLINK("https://nakarte.me/#m=13/"&amp;G116&amp;"/"&amp;H116&amp;"&amp;l=Czt/Sa")</f>
        <v>https://nakarte.me/#m=13/42.685306/0.000333&amp;l=Czt/Sa</v>
      </c>
      <c r="Y116" s="31" t="str">
        <f>"&lt;a href='https://www.google.com/maps/dir/42.8664,-2.6852/" &amp; G116&amp; "," &amp; H116 &amp; "' target='_blank'&gt;" &amp;"&lt;img src='/wp-content/uploads/icono-navegacion-google-maps-small.png' alt='Navegación Google Maps' title='Navegación Google Maps'&gt;" &amp; "&lt;/a&gt;"</f>
        <v>&lt;a href='https://www.google.com/maps/dir/42.8664,-2.6852/42.685306,0.000333' target='_blank'&gt;&lt;img src='/wp-content/uploads/icono-navegacion-google-maps-small.png' alt='Navegación Google Maps' title='Navegación Google Maps'&gt;&lt;/a&gt;</v>
      </c>
      <c r="Z116" s="46" t="str">
        <f>"&lt;a style='display: block; text-align: center; padding: 0px 0; font-size: 1.4em;' href='https://tresmiles.es/mapa.html?lat="&amp;G116&amp;"&amp;lon="&amp;H116&amp;"&amp;zoom=17'&gt;&lt;img src='/wp-content/uploads/icono-mapa-topografico-small.png' alt='Mapa' title='Mapa'&gt;&lt;/a&gt;"</f>
        <v>&lt;a style='display: block; text-align: center; padding: 0px 0; font-size: 1.4em;' href='https://tresmiles.es/mapa.html?lat=42.685306&amp;lon=0.000333&amp;zoom=17'&gt;&lt;img src='/wp-content/uploads/icono-mapa-topografico-small.png' alt='Mapa' title='Mapa'&gt;&lt;/a&gt;</v>
      </c>
      <c r="AA116" s="46" t="str">
        <f>IF(J116="",
"",
"&lt;div style='display: block; text-align: center; padding: 0px 0; font-size: 1.4em;'&gt;"&amp;
"&lt;a href='#!' class='open-popup' data-info='"&amp;"ℹ "&amp;J116&amp;"'&gt;"&amp;
"&lt;img src='/wp-content/uploads/icono-informacion-small.png' alt='Más información' title='Más información'&gt;"
&amp;"&lt;/a&gt;&lt;/div&gt;"
)</f>
        <v>&lt;div style='display: block; text-align: center; padding: 0px 0; font-size: 1.4em;'&gt;&lt;a href='#!' class='open-popup' data-info='ℹ POSIBLE DISCREPANCIA, ERROR O A ESTUDIAR. A. a estudiar: lo descatalogaría por prominencia 5 m'&gt;&lt;img src='/wp-content/uploads/icono-informacion-small.png' alt='Más información' title='Más información'&gt;&lt;/a&gt;&lt;/div&gt;</v>
      </c>
    </row>
    <row r="117" spans="1:27" ht="14.5" customHeight="1" x14ac:dyDescent="0.35">
      <c r="A117" s="32" t="s">
        <v>1024</v>
      </c>
      <c r="B117" s="32" t="s">
        <v>6</v>
      </c>
      <c r="C117" s="32" t="s">
        <v>1902</v>
      </c>
      <c r="D117" s="33" t="s">
        <v>968</v>
      </c>
      <c r="E117" s="33" t="s">
        <v>619</v>
      </c>
      <c r="F117" s="34">
        <v>3071</v>
      </c>
      <c r="G117" s="38" t="s">
        <v>828</v>
      </c>
      <c r="H117" s="38" t="s">
        <v>829</v>
      </c>
      <c r="I117" s="37" t="s">
        <v>52</v>
      </c>
      <c r="J117" s="45"/>
      <c r="K117" s="37" t="s">
        <v>1022</v>
      </c>
      <c r="L117" s="45" t="s">
        <v>1022</v>
      </c>
      <c r="M117" s="55">
        <v>1</v>
      </c>
      <c r="N117" s="46" t="str">
        <f>"&lt;wpt lat="""&amp;G117&amp;""" lon="""&amp;H117&amp;"""&gt;&lt;ele&gt;"&amp;F117&amp;"&lt;/ele&gt;&lt;name&gt;"&amp;D117&amp;"&lt;/name&gt;&lt;desc&gt;Nombre oficial: "&amp;E117&amp;"&amp;#10;Altitud: "&amp;F117&amp;" m &amp;#10;Dificultad: "&amp;I117&amp;"&amp;#10;Más información: "&amp;J117&amp;"&lt;/desc&gt;&lt;/wpt&gt;"</f>
        <v>&lt;wpt lat="42.702500" lon="0.023917"&gt;&lt;ele&gt;3071&lt;/ele&gt;&lt;name&gt;Gran Astazu&lt;/name&gt;&lt;desc&gt;Nombre oficial: Marmorés d´el Cul Gran / Astazu E.&amp;#10;Altitud: 3071 m &amp;#10;Dificultad: F&amp;#10;Más información: &lt;/desc&gt;&lt;/wpt&gt;</v>
      </c>
      <c r="O117" s="48" t="str">
        <f>HYPERLINK("https://www.openstreetmap.org/edit#map=18/"&amp;G117 &amp; "/"&amp; H117 )</f>
        <v>https://www.openstreetmap.org/edit#map=18/42.702500/0.023917</v>
      </c>
      <c r="P117" s="31" t="str">
        <f>"&lt;a href='https://www.windy.com/"&amp;G117&amp;"/"&amp;H117&amp;"/wind?"&amp;G117&amp;","&amp;H117&amp;",13' target='_blank'&gt;&lt;img src='/wp-content/uploads/icono-windy-small.png' alt='Windy' title='Viento Windy'&gt;&lt;/a&gt;"</f>
        <v>&lt;a href='https://www.windy.com/42.702500/0.023917/wind?42.702500,0.023917,13' target='_blank'&gt;&lt;img src='/wp-content/uploads/icono-windy-small.png' alt='Windy' title='Viento Windy'&gt;&lt;/a&gt;</v>
      </c>
      <c r="Q117" s="47" t="str">
        <f>HYPERLINK("https://www.windy.com/"&amp;G117&amp;"/"&amp;H117&amp;"/wind?"&amp;G117&amp;","&amp;H117&amp;",13")</f>
        <v>https://www.windy.com/42.702500/0.023917/wind?42.702500,0.023917,13</v>
      </c>
      <c r="R117" s="31" t="str">
        <f>"&lt;a href='https://www.meteoblue.com/es/tiempo/pronostico/multimodel/"&amp;G117 &amp; "N" &amp; H117 &amp; "E" &amp; "' target='_blank'&gt;" &amp;"&lt;img src='/wp-content/uploads/icono-meteoblue-small.png' alt='Meteoblue' title='Multimodel Meteoblue'&gt;" &amp; "&lt;/a&gt;"</f>
        <v>&lt;a href='https://www.meteoblue.com/es/tiempo/pronostico/multimodel/42.702500N0.023917E' target='_blank'&gt;&lt;img src='/wp-content/uploads/icono-meteoblue-small.png' alt='Meteoblue' title='Multimodel Meteoblue'&gt;&lt;/a&gt;</v>
      </c>
      <c r="S117" s="47" t="str">
        <f>HYPERLINK("https://www.meteoblue.com/es/tiempo/pronostico/multimodel/"&amp;G117 &amp; "N" &amp; H117 &amp; "E")</f>
        <v>https://www.meteoblue.com/es/tiempo/pronostico/multimodel/42.702500N0.023917E</v>
      </c>
      <c r="T117" s="31" t="str">
        <f>"&lt;a href='https://brouter.de/brouter-web/#map=13/"&amp;G117&amp;"/"&amp;H117&amp;"/OpenTopoMap&amp;pois="&amp;H117&amp;","&amp;G117&amp; "' target='_blank'&gt;" &amp;"&lt;img src='/wp-content/uploads/icono-mapa-topografico-small.png' alt='Mapa topográfico brouter.de' title='Mapa topográfico brouter.de'&gt;" &amp; "&lt;/a&gt;"</f>
        <v>&lt;a href='https://brouter.de/brouter-web/#map=13/42.702500/0.023917/OpenTopoMap&amp;pois=0.023917,42.702500' target='_blank'&gt;&lt;img src='/wp-content/uploads/icono-mapa-topografico-small.png' alt='Mapa topográfico brouter.de' title='Mapa topográfico brouter.de'&gt;&lt;/a&gt;</v>
      </c>
      <c r="U117" s="47" t="str">
        <f>HYPERLINK("https://brouter.de/brouter-web/#map=13/"&amp;G117&amp;"/"&amp;H117&amp;"/OpenTopoMap&amp;pois="&amp;H117&amp;","&amp;G117)</f>
        <v>https://brouter.de/brouter-web/#map=13/42.702500/0.023917/OpenTopoMap&amp;pois=0.023917,42.702500</v>
      </c>
      <c r="V117" s="31" t="str">
        <f>"&lt;a href='https://gpx.studio/app#13/"&amp;G117&amp;"/"&amp;H117&amp;"' target='_blank'&gt;" &amp;"&lt;img src='/wp-content/uploads/icono-mapa-topografico-gpx-studio-small.png' alt='Mapa topográfico gpx.studio' title='Mapa topográfico gpx.studio'&gt;" &amp; "&lt;/a&gt;"</f>
        <v>&lt;a href='https://gpx.studio/app#13/42.702500/0.023917' target='_blank'&gt;&lt;img src='/wp-content/uploads/icono-mapa-topografico-gpx-studio-small.png' alt='Mapa topográfico gpx.studio' title='Mapa topográfico gpx.studio'&gt;&lt;/a&gt;</v>
      </c>
      <c r="W117" s="47" t="str">
        <f>HYPERLINK("https://gpx.studio/app#13/"&amp;G117&amp;"/"&amp;H117)</f>
        <v>https://gpx.studio/app#13/42.702500/0.023917</v>
      </c>
      <c r="X117" s="47" t="str">
        <f>HYPERLINK("https://nakarte.me/#m=13/"&amp;G117&amp;"/"&amp;H117&amp;"&amp;l=Czt/Sa")</f>
        <v>https://nakarte.me/#m=13/42.702500/0.023917&amp;l=Czt/Sa</v>
      </c>
      <c r="Y117" s="31" t="str">
        <f>"&lt;a href='https://www.google.com/maps/dir/42.8664,-2.6852/" &amp; G117&amp; "," &amp; H117 &amp; "' target='_blank'&gt;" &amp;"&lt;img src='/wp-content/uploads/icono-navegacion-google-maps-small.png' alt='Navegación Google Maps' title='Navegación Google Maps'&gt;" &amp; "&lt;/a&gt;"</f>
        <v>&lt;a href='https://www.google.com/maps/dir/42.8664,-2.6852/42.702500,0.023917' target='_blank'&gt;&lt;img src='/wp-content/uploads/icono-navegacion-google-maps-small.png' alt='Navegación Google Maps' title='Navegación Google Maps'&gt;&lt;/a&gt;</v>
      </c>
      <c r="Z117" s="46" t="str">
        <f>"&lt;a style='display: block; text-align: center; padding: 0px 0; font-size: 1.4em;' href='https://tresmiles.es/mapa.html?lat="&amp;G117&amp;"&amp;lon="&amp;H117&amp;"&amp;zoom=17'&gt;&lt;img src='/wp-content/uploads/icono-mapa-topografico-small.png' alt='Mapa' title='Mapa'&gt;&lt;/a&gt;"</f>
        <v>&lt;a style='display: block; text-align: center; padding: 0px 0; font-size: 1.4em;' href='https://tresmiles.es/mapa.html?lat=42.702500&amp;lon=0.023917&amp;zoom=17'&gt;&lt;img src='/wp-content/uploads/icono-mapa-topografico-small.png' alt='Mapa' title='Mapa'&gt;&lt;/a&gt;</v>
      </c>
      <c r="AA117" s="46" t="str">
        <f>IF(J117="",
"",
"&lt;div style='display: block; text-align: center; padding: 0px 0; font-size: 1.4em;'&gt;"&amp;
"&lt;a href='#!' class='open-popup' data-info='"&amp;"ℹ "&amp;J117&amp;"'&gt;"&amp;
"&lt;img src='/wp-content/uploads/icono-informacion-small.png' alt='Más información' title='Más información'&gt;"
&amp;"&lt;/a&gt;&lt;/div&gt;"
)</f>
        <v/>
      </c>
    </row>
    <row r="118" spans="1:27" ht="14.5" customHeight="1" x14ac:dyDescent="0.35">
      <c r="A118" s="32" t="s">
        <v>1025</v>
      </c>
      <c r="B118" s="32" t="s">
        <v>6</v>
      </c>
      <c r="C118" s="32" t="s">
        <v>1902</v>
      </c>
      <c r="D118" s="33" t="s">
        <v>1011</v>
      </c>
      <c r="E118" s="33" t="s">
        <v>233</v>
      </c>
      <c r="F118" s="34">
        <v>3048</v>
      </c>
      <c r="G118" s="38" t="s">
        <v>854</v>
      </c>
      <c r="H118" s="38" t="s">
        <v>855</v>
      </c>
      <c r="I118" s="37" t="s">
        <v>51</v>
      </c>
      <c r="J118" s="45"/>
      <c r="K118" s="37" t="s">
        <v>1022</v>
      </c>
      <c r="L118" s="45" t="s">
        <v>1022</v>
      </c>
      <c r="M118" s="55">
        <v>1</v>
      </c>
      <c r="N118" s="46" t="str">
        <f>"&lt;wpt lat="""&amp;G118&amp;""" lon="""&amp;H118&amp;"""&gt;&lt;ele&gt;"&amp;F118&amp;"&lt;/ele&gt;&lt;name&gt;"&amp;D118&amp;"&lt;/name&gt;&lt;desc&gt;Nombre oficial: "&amp;E118&amp;"&amp;#10;Altitud: "&amp;F118&amp;" m &amp;#10;Dificultad: "&amp;I118&amp;"&amp;#10;Más información: "&amp;J118&amp;"&lt;/desc&gt;&lt;/wpt&gt;"</f>
        <v>&lt;wpt lat="42.673250" lon="0.047306"&gt;&lt;ele&gt;3048&lt;/ele&gt;&lt;name&gt;Pico Baudrimont NO&lt;/name&gt;&lt;desc&gt;Nombre oficial: Mallo de Tormosa&amp;#10;Altitud: 3048 m &amp;#10;Dificultad: PD-&amp;#10;Más información: &lt;/desc&gt;&lt;/wpt&gt;</v>
      </c>
      <c r="O118" s="48" t="str">
        <f>HYPERLINK("https://www.openstreetmap.org/edit#map=18/"&amp;G118 &amp; "/"&amp; H118 )</f>
        <v>https://www.openstreetmap.org/edit#map=18/42.673250/0.047306</v>
      </c>
      <c r="P118" s="31" t="str">
        <f>"&lt;a href='https://www.windy.com/"&amp;G118&amp;"/"&amp;H118&amp;"/wind?"&amp;G118&amp;","&amp;H118&amp;",13' target='_blank'&gt;&lt;img src='/wp-content/uploads/icono-windy-small.png' alt='Windy' title='Viento Windy'&gt;&lt;/a&gt;"</f>
        <v>&lt;a href='https://www.windy.com/42.673250/0.047306/wind?42.673250,0.047306,13' target='_blank'&gt;&lt;img src='/wp-content/uploads/icono-windy-small.png' alt='Windy' title='Viento Windy'&gt;&lt;/a&gt;</v>
      </c>
      <c r="Q118" s="47" t="str">
        <f>HYPERLINK("https://www.windy.com/"&amp;G118&amp;"/"&amp;H118&amp;"/wind?"&amp;G118&amp;","&amp;H118&amp;",13")</f>
        <v>https://www.windy.com/42.673250/0.047306/wind?42.673250,0.047306,13</v>
      </c>
      <c r="R118" s="31" t="str">
        <f>"&lt;a href='https://www.meteoblue.com/es/tiempo/pronostico/multimodel/"&amp;G118 &amp; "N" &amp; H118 &amp; "E" &amp; "' target='_blank'&gt;" &amp;"&lt;img src='/wp-content/uploads/icono-meteoblue-small.png' alt='Meteoblue' title='Multimodel Meteoblue'&gt;" &amp; "&lt;/a&gt;"</f>
        <v>&lt;a href='https://www.meteoblue.com/es/tiempo/pronostico/multimodel/42.673250N0.047306E' target='_blank'&gt;&lt;img src='/wp-content/uploads/icono-meteoblue-small.png' alt='Meteoblue' title='Multimodel Meteoblue'&gt;&lt;/a&gt;</v>
      </c>
      <c r="S118" s="47" t="str">
        <f>HYPERLINK("https://www.meteoblue.com/es/tiempo/pronostico/multimodel/"&amp;G118 &amp; "N" &amp; H118 &amp; "E")</f>
        <v>https://www.meteoblue.com/es/tiempo/pronostico/multimodel/42.673250N0.047306E</v>
      </c>
      <c r="T118" s="31" t="str">
        <f>"&lt;a href='https://brouter.de/brouter-web/#map=13/"&amp;G118&amp;"/"&amp;H118&amp;"/OpenTopoMap&amp;pois="&amp;H118&amp;","&amp;G118&amp; "' target='_blank'&gt;" &amp;"&lt;img src='/wp-content/uploads/icono-mapa-topografico-small.png' alt='Mapa topográfico brouter.de' title='Mapa topográfico brouter.de'&gt;" &amp; "&lt;/a&gt;"</f>
        <v>&lt;a href='https://brouter.de/brouter-web/#map=13/42.673250/0.047306/OpenTopoMap&amp;pois=0.047306,42.673250' target='_blank'&gt;&lt;img src='/wp-content/uploads/icono-mapa-topografico-small.png' alt='Mapa topográfico brouter.de' title='Mapa topográfico brouter.de'&gt;&lt;/a&gt;</v>
      </c>
      <c r="U118" s="47" t="str">
        <f>HYPERLINK("https://brouter.de/brouter-web/#map=13/"&amp;G118&amp;"/"&amp;H118&amp;"/OpenTopoMap&amp;pois="&amp;H118&amp;","&amp;G118)</f>
        <v>https://brouter.de/brouter-web/#map=13/42.673250/0.047306/OpenTopoMap&amp;pois=0.047306,42.673250</v>
      </c>
      <c r="V118" s="31" t="str">
        <f>"&lt;a href='https://gpx.studio/app#13/"&amp;G118&amp;"/"&amp;H118&amp;"' target='_blank'&gt;" &amp;"&lt;img src='/wp-content/uploads/icono-mapa-topografico-gpx-studio-small.png' alt='Mapa topográfico gpx.studio' title='Mapa topográfico gpx.studio'&gt;" &amp; "&lt;/a&gt;"</f>
        <v>&lt;a href='https://gpx.studio/app#13/42.673250/0.047306' target='_blank'&gt;&lt;img src='/wp-content/uploads/icono-mapa-topografico-gpx-studio-small.png' alt='Mapa topográfico gpx.studio' title='Mapa topográfico gpx.studio'&gt;&lt;/a&gt;</v>
      </c>
      <c r="W118" s="47" t="str">
        <f>HYPERLINK("https://gpx.studio/app#13/"&amp;G118&amp;"/"&amp;H118)</f>
        <v>https://gpx.studio/app#13/42.673250/0.047306</v>
      </c>
      <c r="X118" s="47" t="str">
        <f>HYPERLINK("https://nakarte.me/#m=13/"&amp;G118&amp;"/"&amp;H118&amp;"&amp;l=Czt/Sa")</f>
        <v>https://nakarte.me/#m=13/42.673250/0.047306&amp;l=Czt/Sa</v>
      </c>
      <c r="Y118" s="31" t="str">
        <f>"&lt;a href='https://www.google.com/maps/dir/42.8664,-2.6852/" &amp; G118&amp; "," &amp; H118 &amp; "' target='_blank'&gt;" &amp;"&lt;img src='/wp-content/uploads/icono-navegacion-google-maps-small.png' alt='Navegación Google Maps' title='Navegación Google Maps'&gt;" &amp; "&lt;/a&gt;"</f>
        <v>&lt;a href='https://www.google.com/maps/dir/42.8664,-2.6852/42.673250,0.047306' target='_blank'&gt;&lt;img src='/wp-content/uploads/icono-navegacion-google-maps-small.png' alt='Navegación Google Maps' title='Navegación Google Maps'&gt;&lt;/a&gt;</v>
      </c>
      <c r="Z118" s="46" t="str">
        <f>"&lt;a style='display: block; text-align: center; padding: 0px 0; font-size: 1.4em;' href='https://tresmiles.es/mapa.html?lat="&amp;G118&amp;"&amp;lon="&amp;H118&amp;"&amp;zoom=17'&gt;&lt;img src='/wp-content/uploads/icono-mapa-topografico-small.png' alt='Mapa' title='Mapa'&gt;&lt;/a&gt;"</f>
        <v>&lt;a style='display: block; text-align: center; padding: 0px 0; font-size: 1.4em;' href='https://tresmiles.es/mapa.html?lat=42.673250&amp;lon=0.047306&amp;zoom=17'&gt;&lt;img src='/wp-content/uploads/icono-mapa-topografico-small.png' alt='Mapa' title='Mapa'&gt;&lt;/a&gt;</v>
      </c>
      <c r="AA118" s="46" t="str">
        <f>IF(J118="",
"",
"&lt;div style='display: block; text-align: center; padding: 0px 0; font-size: 1.4em;'&gt;"&amp;
"&lt;a href='#!' class='open-popup' data-info='"&amp;"ℹ "&amp;J118&amp;"'&gt;"&amp;
"&lt;img src='/wp-content/uploads/icono-informacion-small.png' alt='Más información' title='Más información'&gt;"
&amp;"&lt;/a&gt;&lt;/div&gt;"
)</f>
        <v/>
      </c>
    </row>
    <row r="119" spans="1:27" ht="14.5" customHeight="1" x14ac:dyDescent="0.35">
      <c r="A119" s="32" t="s">
        <v>1025</v>
      </c>
      <c r="B119" s="32" t="s">
        <v>6</v>
      </c>
      <c r="C119" s="32" t="s">
        <v>1902</v>
      </c>
      <c r="D119" s="33" t="s">
        <v>1524</v>
      </c>
      <c r="E119" s="33" t="s">
        <v>156</v>
      </c>
      <c r="F119" s="34">
        <v>3035</v>
      </c>
      <c r="G119" s="38" t="s">
        <v>884</v>
      </c>
      <c r="H119" s="38" t="s">
        <v>885</v>
      </c>
      <c r="I119" s="37" t="s">
        <v>49</v>
      </c>
      <c r="J119" s="45"/>
      <c r="K119" s="37" t="s">
        <v>1022</v>
      </c>
      <c r="L119" s="45" t="s">
        <v>1022</v>
      </c>
      <c r="M119" s="55">
        <v>2</v>
      </c>
      <c r="N119" s="46" t="str">
        <f>"&lt;wpt lat="""&amp;G119&amp;""" lon="""&amp;H119&amp;"""&gt;&lt;ele&gt;"&amp;F119&amp;"&lt;/ele&gt;&lt;name&gt;"&amp;D119&amp;"&lt;/name&gt;&lt;desc&gt;Nombre oficial: "&amp;E119&amp;"&amp;#10;Altitud: "&amp;F119&amp;" m &amp;#10;Dificultad: "&amp;I119&amp;"&amp;#10;Más información: "&amp;J119&amp;"&lt;/desc&gt;&lt;/wpt&gt;"</f>
        <v>&lt;wpt lat="42.692889" lon="-0.065222"&gt;&lt;ele&gt;3035&lt;/ele&gt;&lt;name&gt;Gabieto Occidental / Gabieto Sur&lt;/name&gt;&lt;desc&gt;Nombre oficial: Punda dero Cabieto&amp;#10;Altitud: 3035 m &amp;#10;Dificultad: PD&amp;#10;Más información: &lt;/desc&gt;&lt;/wpt&gt;</v>
      </c>
      <c r="O119" s="48" t="str">
        <f>HYPERLINK("https://www.openstreetmap.org/edit#map=18/"&amp;G119 &amp; "/"&amp; H119 )</f>
        <v>https://www.openstreetmap.org/edit#map=18/42.692889/-0.065222</v>
      </c>
      <c r="P119" s="31" t="str">
        <f>"&lt;a href='https://www.windy.com/"&amp;G119&amp;"/"&amp;H119&amp;"/wind?"&amp;G119&amp;","&amp;H119&amp;",13' target='_blank'&gt;&lt;img src='/wp-content/uploads/icono-windy-small.png' alt='Windy' title='Viento Windy'&gt;&lt;/a&gt;"</f>
        <v>&lt;a href='https://www.windy.com/42.692889/-0.065222/wind?42.692889,-0.065222,13' target='_blank'&gt;&lt;img src='/wp-content/uploads/icono-windy-small.png' alt='Windy' title='Viento Windy'&gt;&lt;/a&gt;</v>
      </c>
      <c r="Q119" s="47" t="str">
        <f>HYPERLINK("https://www.windy.com/"&amp;G119&amp;"/"&amp;H119&amp;"/wind?"&amp;G119&amp;","&amp;H119&amp;",13")</f>
        <v>https://www.windy.com/42.692889/-0.065222/wind?42.692889,-0.065222,13</v>
      </c>
      <c r="R119" s="31" t="str">
        <f>"&lt;a href='https://www.meteoblue.com/es/tiempo/pronostico/multimodel/"&amp;G119 &amp; "N" &amp; H119 &amp; "E" &amp; "' target='_blank'&gt;" &amp;"&lt;img src='/wp-content/uploads/icono-meteoblue-small.png' alt='Meteoblue' title='Multimodel Meteoblue'&gt;" &amp; "&lt;/a&gt;"</f>
        <v>&lt;a href='https://www.meteoblue.com/es/tiempo/pronostico/multimodel/42.692889N-0.065222E' target='_blank'&gt;&lt;img src='/wp-content/uploads/icono-meteoblue-small.png' alt='Meteoblue' title='Multimodel Meteoblue'&gt;&lt;/a&gt;</v>
      </c>
      <c r="S119" s="47" t="str">
        <f>HYPERLINK("https://www.meteoblue.com/es/tiempo/pronostico/multimodel/"&amp;G119 &amp; "N" &amp; H119 &amp; "E")</f>
        <v>https://www.meteoblue.com/es/tiempo/pronostico/multimodel/42.692889N-0.065222E</v>
      </c>
      <c r="T119" s="31" t="str">
        <f>"&lt;a href='https://brouter.de/brouter-web/#map=13/"&amp;G119&amp;"/"&amp;H119&amp;"/OpenTopoMap&amp;pois="&amp;H119&amp;","&amp;G119&amp; "' target='_blank'&gt;" &amp;"&lt;img src='/wp-content/uploads/icono-mapa-topografico-small.png' alt='Mapa topográfico brouter.de' title='Mapa topográfico brouter.de'&gt;" &amp; "&lt;/a&gt;"</f>
        <v>&lt;a href='https://brouter.de/brouter-web/#map=13/42.692889/-0.065222/OpenTopoMap&amp;pois=-0.065222,42.692889' target='_blank'&gt;&lt;img src='/wp-content/uploads/icono-mapa-topografico-small.png' alt='Mapa topográfico brouter.de' title='Mapa topográfico brouter.de'&gt;&lt;/a&gt;</v>
      </c>
      <c r="U119" s="47" t="str">
        <f>HYPERLINK("https://brouter.de/brouter-web/#map=13/"&amp;G119&amp;"/"&amp;H119&amp;"/OpenTopoMap&amp;pois="&amp;H119&amp;","&amp;G119)</f>
        <v>https://brouter.de/brouter-web/#map=13/42.692889/-0.065222/OpenTopoMap&amp;pois=-0.065222,42.692889</v>
      </c>
      <c r="V119" s="31" t="str">
        <f>"&lt;a href='https://gpx.studio/app#13/"&amp;G119&amp;"/"&amp;H119&amp;"' target='_blank'&gt;" &amp;"&lt;img src='/wp-content/uploads/icono-mapa-topografico-gpx-studio-small.png' alt='Mapa topográfico gpx.studio' title='Mapa topográfico gpx.studio'&gt;" &amp; "&lt;/a&gt;"</f>
        <v>&lt;a href='https://gpx.studio/app#13/42.692889/-0.065222' target='_blank'&gt;&lt;img src='/wp-content/uploads/icono-mapa-topografico-gpx-studio-small.png' alt='Mapa topográfico gpx.studio' title='Mapa topográfico gpx.studio'&gt;&lt;/a&gt;</v>
      </c>
      <c r="W119" s="47" t="str">
        <f>HYPERLINK("https://gpx.studio/app#13/"&amp;G119&amp;"/"&amp;H119)</f>
        <v>https://gpx.studio/app#13/42.692889/-0.065222</v>
      </c>
      <c r="X119" s="47" t="str">
        <f>HYPERLINK("https://nakarte.me/#m=13/"&amp;G119&amp;"/"&amp;H119&amp;"&amp;l=Czt/Sa")</f>
        <v>https://nakarte.me/#m=13/42.692889/-0.065222&amp;l=Czt/Sa</v>
      </c>
      <c r="Y119" s="31" t="str">
        <f>"&lt;a href='https://www.google.com/maps/dir/42.8664,-2.6852/" &amp; G119&amp; "," &amp; H119 &amp; "' target='_blank'&gt;" &amp;"&lt;img src='/wp-content/uploads/icono-navegacion-google-maps-small.png' alt='Navegación Google Maps' title='Navegación Google Maps'&gt;" &amp; "&lt;/a&gt;"</f>
        <v>&lt;a href='https://www.google.com/maps/dir/42.8664,-2.6852/42.692889,-0.065222' target='_blank'&gt;&lt;img src='/wp-content/uploads/icono-navegacion-google-maps-small.png' alt='Navegación Google Maps' title='Navegación Google Maps'&gt;&lt;/a&gt;</v>
      </c>
      <c r="Z119" s="46" t="str">
        <f>"&lt;a style='display: block; text-align: center; padding: 0px 0; font-size: 1.4em;' href='https://tresmiles.es/mapa.html?lat="&amp;G119&amp;"&amp;lon="&amp;H119&amp;"&amp;zoom=17'&gt;&lt;img src='/wp-content/uploads/icono-mapa-topografico-small.png' alt='Mapa' title='Mapa'&gt;&lt;/a&gt;"</f>
        <v>&lt;a style='display: block; text-align: center; padding: 0px 0; font-size: 1.4em;' href='https://tresmiles.es/mapa.html?lat=42.692889&amp;lon=-0.065222&amp;zoom=17'&gt;&lt;img src='/wp-content/uploads/icono-mapa-topografico-small.png' alt='Mapa' title='Mapa'&gt;&lt;/a&gt;</v>
      </c>
      <c r="AA119" s="46" t="str">
        <f>IF(J119="",
"",
"&lt;div style='display: block; text-align: center; padding: 0px 0; font-size: 1.4em;'&gt;"&amp;
"&lt;a href='#!' class='open-popup' data-info='"&amp;"ℹ "&amp;J119&amp;"'&gt;"&amp;
"&lt;img src='/wp-content/uploads/icono-informacion-small.png' alt='Más información' title='Más información'&gt;"
&amp;"&lt;/a&gt;&lt;/div&gt;"
)</f>
        <v/>
      </c>
    </row>
    <row r="120" spans="1:27" ht="14.5" customHeight="1" x14ac:dyDescent="0.35">
      <c r="A120" s="32" t="s">
        <v>1025</v>
      </c>
      <c r="B120" s="32" t="s">
        <v>6</v>
      </c>
      <c r="C120" s="32" t="s">
        <v>1902</v>
      </c>
      <c r="D120" s="33" t="s">
        <v>971</v>
      </c>
      <c r="E120" s="33" t="s">
        <v>163</v>
      </c>
      <c r="F120" s="34">
        <v>3031</v>
      </c>
      <c r="G120" s="38" t="s">
        <v>892</v>
      </c>
      <c r="H120" s="38" t="s">
        <v>893</v>
      </c>
      <c r="I120" s="37" t="s">
        <v>50</v>
      </c>
      <c r="J120" s="45"/>
      <c r="K120" s="37" t="s">
        <v>1022</v>
      </c>
      <c r="L120" s="45" t="s">
        <v>1022</v>
      </c>
      <c r="M120" s="55">
        <v>2</v>
      </c>
      <c r="N120" s="46" t="str">
        <f>"&lt;wpt lat="""&amp;G120&amp;""" lon="""&amp;H120&amp;"""&gt;&lt;ele&gt;"&amp;F120&amp;"&lt;/ele&gt;&lt;name&gt;"&amp;D120&amp;"&lt;/name&gt;&lt;desc&gt;Nombre oficial: "&amp;E120&amp;"&amp;#10;Altitud: "&amp;F120&amp;" m &amp;#10;Dificultad: "&amp;I120&amp;"&amp;#10;Más información: "&amp;J120&amp;"&lt;/desc&gt;&lt;/wpt&gt;"</f>
        <v>&lt;wpt lat="42.694556" lon="-0.062139"&gt;&lt;ele&gt;3031&lt;/ele&gt;&lt;name&gt;Gabieto Oriental / Gabieto Norte&lt;/name&gt;&lt;desc&gt;Nombre oficial: Cabieto dera Buega&amp;#10;Altitud: 3031 m &amp;#10;Dificultad: F+&amp;#10;Más información: &lt;/desc&gt;&lt;/wpt&gt;</v>
      </c>
      <c r="O120" s="48" t="str">
        <f>HYPERLINK("https://www.openstreetmap.org/edit#map=18/"&amp;G120 &amp; "/"&amp; H120 )</f>
        <v>https://www.openstreetmap.org/edit#map=18/42.694556/-0.062139</v>
      </c>
      <c r="P120" s="31" t="str">
        <f>"&lt;a href='https://www.windy.com/"&amp;G120&amp;"/"&amp;H120&amp;"/wind?"&amp;G120&amp;","&amp;H120&amp;",13' target='_blank'&gt;&lt;img src='/wp-content/uploads/icono-windy-small.png' alt='Windy' title='Viento Windy'&gt;&lt;/a&gt;"</f>
        <v>&lt;a href='https://www.windy.com/42.694556/-0.062139/wind?42.694556,-0.062139,13' target='_blank'&gt;&lt;img src='/wp-content/uploads/icono-windy-small.png' alt='Windy' title='Viento Windy'&gt;&lt;/a&gt;</v>
      </c>
      <c r="Q120" s="47" t="str">
        <f>HYPERLINK("https://www.windy.com/"&amp;G120&amp;"/"&amp;H120&amp;"/wind?"&amp;G120&amp;","&amp;H120&amp;",13")</f>
        <v>https://www.windy.com/42.694556/-0.062139/wind?42.694556,-0.062139,13</v>
      </c>
      <c r="R120" s="31" t="str">
        <f>"&lt;a href='https://www.meteoblue.com/es/tiempo/pronostico/multimodel/"&amp;G120 &amp; "N" &amp; H120 &amp; "E" &amp; "' target='_blank'&gt;" &amp;"&lt;img src='/wp-content/uploads/icono-meteoblue-small.png' alt='Meteoblue' title='Multimodel Meteoblue'&gt;" &amp; "&lt;/a&gt;"</f>
        <v>&lt;a href='https://www.meteoblue.com/es/tiempo/pronostico/multimodel/42.694556N-0.062139E' target='_blank'&gt;&lt;img src='/wp-content/uploads/icono-meteoblue-small.png' alt='Meteoblue' title='Multimodel Meteoblue'&gt;&lt;/a&gt;</v>
      </c>
      <c r="S120" s="47" t="str">
        <f>HYPERLINK("https://www.meteoblue.com/es/tiempo/pronostico/multimodel/"&amp;G120 &amp; "N" &amp; H120 &amp; "E")</f>
        <v>https://www.meteoblue.com/es/tiempo/pronostico/multimodel/42.694556N-0.062139E</v>
      </c>
      <c r="T120" s="31" t="str">
        <f>"&lt;a href='https://brouter.de/brouter-web/#map=13/"&amp;G120&amp;"/"&amp;H120&amp;"/OpenTopoMap&amp;pois="&amp;H120&amp;","&amp;G120&amp; "' target='_blank'&gt;" &amp;"&lt;img src='/wp-content/uploads/icono-mapa-topografico-small.png' alt='Mapa topográfico brouter.de' title='Mapa topográfico brouter.de'&gt;" &amp; "&lt;/a&gt;"</f>
        <v>&lt;a href='https://brouter.de/brouter-web/#map=13/42.694556/-0.062139/OpenTopoMap&amp;pois=-0.062139,42.694556' target='_blank'&gt;&lt;img src='/wp-content/uploads/icono-mapa-topografico-small.png' alt='Mapa topográfico brouter.de' title='Mapa topográfico brouter.de'&gt;&lt;/a&gt;</v>
      </c>
      <c r="U120" s="47" t="str">
        <f>HYPERLINK("https://brouter.de/brouter-web/#map=13/"&amp;G120&amp;"/"&amp;H120&amp;"/OpenTopoMap&amp;pois="&amp;H120&amp;","&amp;G120)</f>
        <v>https://brouter.de/brouter-web/#map=13/42.694556/-0.062139/OpenTopoMap&amp;pois=-0.062139,42.694556</v>
      </c>
      <c r="V120" s="31" t="str">
        <f>"&lt;a href='https://gpx.studio/app#13/"&amp;G120&amp;"/"&amp;H120&amp;"' target='_blank'&gt;" &amp;"&lt;img src='/wp-content/uploads/icono-mapa-topografico-gpx-studio-small.png' alt='Mapa topográfico gpx.studio' title='Mapa topográfico gpx.studio'&gt;" &amp; "&lt;/a&gt;"</f>
        <v>&lt;a href='https://gpx.studio/app#13/42.694556/-0.062139' target='_blank'&gt;&lt;img src='/wp-content/uploads/icono-mapa-topografico-gpx-studio-small.png' alt='Mapa topográfico gpx.studio' title='Mapa topográfico gpx.studio'&gt;&lt;/a&gt;</v>
      </c>
      <c r="W120" s="47" t="str">
        <f>HYPERLINK("https://gpx.studio/app#13/"&amp;G120&amp;"/"&amp;H120)</f>
        <v>https://gpx.studio/app#13/42.694556/-0.062139</v>
      </c>
      <c r="X120" s="47" t="str">
        <f>HYPERLINK("https://nakarte.me/#m=13/"&amp;G120&amp;"/"&amp;H120&amp;"&amp;l=Czt/Sa")</f>
        <v>https://nakarte.me/#m=13/42.694556/-0.062139&amp;l=Czt/Sa</v>
      </c>
      <c r="Y120" s="31" t="str">
        <f>"&lt;a href='https://www.google.com/maps/dir/42.8664,-2.6852/" &amp; G120&amp; "," &amp; H120 &amp; "' target='_blank'&gt;" &amp;"&lt;img src='/wp-content/uploads/icono-navegacion-google-maps-small.png' alt='Navegación Google Maps' title='Navegación Google Maps'&gt;" &amp; "&lt;/a&gt;"</f>
        <v>&lt;a href='https://www.google.com/maps/dir/42.8664,-2.6852/42.694556,-0.062139' target='_blank'&gt;&lt;img src='/wp-content/uploads/icono-navegacion-google-maps-small.png' alt='Navegación Google Maps' title='Navegación Google Maps'&gt;&lt;/a&gt;</v>
      </c>
      <c r="Z120" s="46" t="str">
        <f>"&lt;a style='display: block; text-align: center; padding: 0px 0; font-size: 1.4em;' href='https://tresmiles.es/mapa.html?lat="&amp;G120&amp;"&amp;lon="&amp;H120&amp;"&amp;zoom=17'&gt;&lt;img src='/wp-content/uploads/icono-mapa-topografico-small.png' alt='Mapa' title='Mapa'&gt;&lt;/a&gt;"</f>
        <v>&lt;a style='display: block; text-align: center; padding: 0px 0; font-size: 1.4em;' href='https://tresmiles.es/mapa.html?lat=42.694556&amp;lon=-0.062139&amp;zoom=17'&gt;&lt;img src='/wp-content/uploads/icono-mapa-topografico-small.png' alt='Mapa' title='Mapa'&gt;&lt;/a&gt;</v>
      </c>
      <c r="AA120" s="46" t="str">
        <f>IF(J120="",
"",
"&lt;div style='display: block; text-align: center; padding: 0px 0; font-size: 1.4em;'&gt;"&amp;
"&lt;a href='#!' class='open-popup' data-info='"&amp;"ℹ "&amp;J120&amp;"'&gt;"&amp;
"&lt;img src='/wp-content/uploads/icono-informacion-small.png' alt='Más información' title='Más información'&gt;"
&amp;"&lt;/a&gt;&lt;/div&gt;"
)</f>
        <v/>
      </c>
    </row>
    <row r="121" spans="1:27" ht="14.5" customHeight="1" x14ac:dyDescent="0.35">
      <c r="A121" s="32" t="s">
        <v>1025</v>
      </c>
      <c r="B121" s="32" t="s">
        <v>6</v>
      </c>
      <c r="C121" s="32" t="s">
        <v>1902</v>
      </c>
      <c r="D121" s="33" t="s">
        <v>972</v>
      </c>
      <c r="E121" s="33" t="s">
        <v>236</v>
      </c>
      <c r="F121" s="34">
        <v>3023</v>
      </c>
      <c r="G121" s="38" t="s">
        <v>900</v>
      </c>
      <c r="H121" s="38" t="s">
        <v>901</v>
      </c>
      <c r="I121" s="37" t="s">
        <v>52</v>
      </c>
      <c r="J121" s="45"/>
      <c r="K121" s="37" t="s">
        <v>1022</v>
      </c>
      <c r="L121" s="45" t="s">
        <v>1022</v>
      </c>
      <c r="M121" s="55">
        <v>1</v>
      </c>
      <c r="N121" s="46" t="str">
        <f>"&lt;wpt lat="""&amp;G121&amp;""" lon="""&amp;H121&amp;"""&gt;&lt;ele&gt;"&amp;F121&amp;"&lt;/ele&gt;&lt;name&gt;"&amp;D121&amp;"&lt;/name&gt;&lt;desc&gt;Nombre oficial: "&amp;E121&amp;"&amp;#10;Altitud: "&amp;F121&amp;" m &amp;#10;Dificultad: "&amp;I121&amp;"&amp;#10;Más información: "&amp;J121&amp;"&lt;/desc&gt;&lt;/wpt&gt;"</f>
        <v>&lt;wpt lat="42.669639" lon="0.052111"&gt;&lt;ele&gt;3023&lt;/ele&gt;&lt;name&gt;Pico Baudrimont SE&lt;/name&gt;&lt;desc&gt;Nombre oficial: Punta de Tormosa&amp;#10;Altitud: 3023 m &amp;#10;Dificultad: F&amp;#10;Más información: &lt;/desc&gt;&lt;/wpt&gt;</v>
      </c>
      <c r="O121" s="48" t="str">
        <f>HYPERLINK("https://www.openstreetmap.org/edit#map=18/"&amp;G121 &amp; "/"&amp; H121 )</f>
        <v>https://www.openstreetmap.org/edit#map=18/42.669639/0.052111</v>
      </c>
      <c r="P121" s="31" t="str">
        <f>"&lt;a href='https://www.windy.com/"&amp;G121&amp;"/"&amp;H121&amp;"/wind?"&amp;G121&amp;","&amp;H121&amp;",13' target='_blank'&gt;&lt;img src='/wp-content/uploads/icono-windy-small.png' alt='Windy' title='Viento Windy'&gt;&lt;/a&gt;"</f>
        <v>&lt;a href='https://www.windy.com/42.669639/0.052111/wind?42.669639,0.052111,13' target='_blank'&gt;&lt;img src='/wp-content/uploads/icono-windy-small.png' alt='Windy' title='Viento Windy'&gt;&lt;/a&gt;</v>
      </c>
      <c r="Q121" s="47" t="str">
        <f>HYPERLINK("https://www.windy.com/"&amp;G121&amp;"/"&amp;H121&amp;"/wind?"&amp;G121&amp;","&amp;H121&amp;",13")</f>
        <v>https://www.windy.com/42.669639/0.052111/wind?42.669639,0.052111,13</v>
      </c>
      <c r="R121" s="31" t="str">
        <f>"&lt;a href='https://www.meteoblue.com/es/tiempo/pronostico/multimodel/"&amp;G121 &amp; "N" &amp; H121 &amp; "E" &amp; "' target='_blank'&gt;" &amp;"&lt;img src='/wp-content/uploads/icono-meteoblue-small.png' alt='Meteoblue' title='Multimodel Meteoblue'&gt;" &amp; "&lt;/a&gt;"</f>
        <v>&lt;a href='https://www.meteoblue.com/es/tiempo/pronostico/multimodel/42.669639N0.052111E' target='_blank'&gt;&lt;img src='/wp-content/uploads/icono-meteoblue-small.png' alt='Meteoblue' title='Multimodel Meteoblue'&gt;&lt;/a&gt;</v>
      </c>
      <c r="S121" s="47" t="str">
        <f>HYPERLINK("https://www.meteoblue.com/es/tiempo/pronostico/multimodel/"&amp;G121 &amp; "N" &amp; H121 &amp; "E")</f>
        <v>https://www.meteoblue.com/es/tiempo/pronostico/multimodel/42.669639N0.052111E</v>
      </c>
      <c r="T121" s="31" t="str">
        <f>"&lt;a href='https://brouter.de/brouter-web/#map=13/"&amp;G121&amp;"/"&amp;H121&amp;"/OpenTopoMap&amp;pois="&amp;H121&amp;","&amp;G121&amp; "' target='_blank'&gt;" &amp;"&lt;img src='/wp-content/uploads/icono-mapa-topografico-small.png' alt='Mapa topográfico brouter.de' title='Mapa topográfico brouter.de'&gt;" &amp; "&lt;/a&gt;"</f>
        <v>&lt;a href='https://brouter.de/brouter-web/#map=13/42.669639/0.052111/OpenTopoMap&amp;pois=0.052111,42.669639' target='_blank'&gt;&lt;img src='/wp-content/uploads/icono-mapa-topografico-small.png' alt='Mapa topográfico brouter.de' title='Mapa topográfico brouter.de'&gt;&lt;/a&gt;</v>
      </c>
      <c r="U121" s="47" t="str">
        <f>HYPERLINK("https://brouter.de/brouter-web/#map=13/"&amp;G121&amp;"/"&amp;H121&amp;"/OpenTopoMap&amp;pois="&amp;H121&amp;","&amp;G121)</f>
        <v>https://brouter.de/brouter-web/#map=13/42.669639/0.052111/OpenTopoMap&amp;pois=0.052111,42.669639</v>
      </c>
      <c r="V121" s="31" t="str">
        <f>"&lt;a href='https://gpx.studio/app#13/"&amp;G121&amp;"/"&amp;H121&amp;"' target='_blank'&gt;" &amp;"&lt;img src='/wp-content/uploads/icono-mapa-topografico-gpx-studio-small.png' alt='Mapa topográfico gpx.studio' title='Mapa topográfico gpx.studio'&gt;" &amp; "&lt;/a&gt;"</f>
        <v>&lt;a href='https://gpx.studio/app#13/42.669639/0.052111' target='_blank'&gt;&lt;img src='/wp-content/uploads/icono-mapa-topografico-gpx-studio-small.png' alt='Mapa topográfico gpx.studio' title='Mapa topográfico gpx.studio'&gt;&lt;/a&gt;</v>
      </c>
      <c r="W121" s="47" t="str">
        <f>HYPERLINK("https://gpx.studio/app#13/"&amp;G121&amp;"/"&amp;H121)</f>
        <v>https://gpx.studio/app#13/42.669639/0.052111</v>
      </c>
      <c r="X121" s="47" t="str">
        <f>HYPERLINK("https://nakarte.me/#m=13/"&amp;G121&amp;"/"&amp;H121&amp;"&amp;l=Czt/Sa")</f>
        <v>https://nakarte.me/#m=13/42.669639/0.052111&amp;l=Czt/Sa</v>
      </c>
      <c r="Y121" s="31" t="str">
        <f>"&lt;a href='https://www.google.com/maps/dir/42.8664,-2.6852/" &amp; G121&amp; "," &amp; H121 &amp; "' target='_blank'&gt;" &amp;"&lt;img src='/wp-content/uploads/icono-navegacion-google-maps-small.png' alt='Navegación Google Maps' title='Navegación Google Maps'&gt;" &amp; "&lt;/a&gt;"</f>
        <v>&lt;a href='https://www.google.com/maps/dir/42.8664,-2.6852/42.669639,0.052111' target='_blank'&gt;&lt;img src='/wp-content/uploads/icono-navegacion-google-maps-small.png' alt='Navegación Google Maps' title='Navegación Google Maps'&gt;&lt;/a&gt;</v>
      </c>
      <c r="Z121" s="46" t="str">
        <f>"&lt;a style='display: block; text-align: center; padding: 0px 0; font-size: 1.4em;' href='https://tresmiles.es/mapa.html?lat="&amp;G121&amp;"&amp;lon="&amp;H121&amp;"&amp;zoom=17'&gt;&lt;img src='/wp-content/uploads/icono-mapa-topografico-small.png' alt='Mapa' title='Mapa'&gt;&lt;/a&gt;"</f>
        <v>&lt;a style='display: block; text-align: center; padding: 0px 0; font-size: 1.4em;' href='https://tresmiles.es/mapa.html?lat=42.669639&amp;lon=0.052111&amp;zoom=17'&gt;&lt;img src='/wp-content/uploads/icono-mapa-topografico-small.png' alt='Mapa' title='Mapa'&gt;&lt;/a&gt;</v>
      </c>
      <c r="AA121" s="46" t="str">
        <f>IF(J121="",
"",
"&lt;div style='display: block; text-align: center; padding: 0px 0; font-size: 1.4em;'&gt;"&amp;
"&lt;a href='#!' class='open-popup' data-info='"&amp;"ℹ "&amp;J121&amp;"'&gt;"&amp;
"&lt;img src='/wp-content/uploads/icono-informacion-small.png' alt='Más información' title='Más información'&gt;"
&amp;"&lt;/a&gt;&lt;/div&gt;"
)</f>
        <v/>
      </c>
    </row>
    <row r="122" spans="1:27" ht="14.5" customHeight="1" x14ac:dyDescent="0.35">
      <c r="A122" s="32" t="s">
        <v>1025</v>
      </c>
      <c r="B122" s="32" t="s">
        <v>6</v>
      </c>
      <c r="C122" s="32" t="s">
        <v>1902</v>
      </c>
      <c r="D122" s="33" t="s">
        <v>239</v>
      </c>
      <c r="E122" s="33" t="s">
        <v>240</v>
      </c>
      <c r="F122" s="34">
        <v>3022</v>
      </c>
      <c r="G122" s="38" t="s">
        <v>904</v>
      </c>
      <c r="H122" s="38" t="s">
        <v>905</v>
      </c>
      <c r="I122" s="37" t="s">
        <v>52</v>
      </c>
      <c r="J122" s="45"/>
      <c r="K122" s="37" t="s">
        <v>1022</v>
      </c>
      <c r="L122" s="45" t="s">
        <v>1022</v>
      </c>
      <c r="M122" s="55">
        <v>2</v>
      </c>
      <c r="N122" s="46" t="str">
        <f>"&lt;wpt lat="""&amp;G122&amp;""" lon="""&amp;H122&amp;"""&gt;&lt;ele&gt;"&amp;F122&amp;"&lt;/ele&gt;&lt;name&gt;"&amp;D122&amp;"&lt;/name&gt;&lt;desc&gt;Nombre oficial: "&amp;E122&amp;"&amp;#10;Altitud: "&amp;F122&amp;" m &amp;#10;Dificultad: "&amp;I122&amp;"&amp;#10;Más información: "&amp;J122&amp;"&lt;/desc&gt;&lt;/wpt&gt;"</f>
        <v>&lt;wpt lat="42.662111" lon="0.053667"&gt;&lt;ele&gt;3022&lt;/ele&gt;&lt;name&gt;Punta de las Olas&lt;/name&gt;&lt;desc&gt;Nombre oficial: Punda deras Solas&amp;#10;Altitud: 3022 m &amp;#10;Dificultad: F&amp;#10;Más información: &lt;/desc&gt;&lt;/wpt&gt;</v>
      </c>
      <c r="O122" s="48" t="str">
        <f>HYPERLINK("https://www.openstreetmap.org/edit#map=18/"&amp;G122 &amp; "/"&amp; H122 )</f>
        <v>https://www.openstreetmap.org/edit#map=18/42.662111/0.053667</v>
      </c>
      <c r="P122" s="31" t="str">
        <f>"&lt;a href='https://www.windy.com/"&amp;G122&amp;"/"&amp;H122&amp;"/wind?"&amp;G122&amp;","&amp;H122&amp;",13' target='_blank'&gt;&lt;img src='/wp-content/uploads/icono-windy-small.png' alt='Windy' title='Viento Windy'&gt;&lt;/a&gt;"</f>
        <v>&lt;a href='https://www.windy.com/42.662111/0.053667/wind?42.662111,0.053667,13' target='_blank'&gt;&lt;img src='/wp-content/uploads/icono-windy-small.png' alt='Windy' title='Viento Windy'&gt;&lt;/a&gt;</v>
      </c>
      <c r="Q122" s="47" t="str">
        <f>HYPERLINK("https://www.windy.com/"&amp;G122&amp;"/"&amp;H122&amp;"/wind?"&amp;G122&amp;","&amp;H122&amp;",13")</f>
        <v>https://www.windy.com/42.662111/0.053667/wind?42.662111,0.053667,13</v>
      </c>
      <c r="R122" s="31" t="str">
        <f>"&lt;a href='https://www.meteoblue.com/es/tiempo/pronostico/multimodel/"&amp;G122 &amp; "N" &amp; H122 &amp; "E" &amp; "' target='_blank'&gt;" &amp;"&lt;img src='/wp-content/uploads/icono-meteoblue-small.png' alt='Meteoblue' title='Multimodel Meteoblue'&gt;" &amp; "&lt;/a&gt;"</f>
        <v>&lt;a href='https://www.meteoblue.com/es/tiempo/pronostico/multimodel/42.662111N0.053667E' target='_blank'&gt;&lt;img src='/wp-content/uploads/icono-meteoblue-small.png' alt='Meteoblue' title='Multimodel Meteoblue'&gt;&lt;/a&gt;</v>
      </c>
      <c r="S122" s="47" t="str">
        <f>HYPERLINK("https://www.meteoblue.com/es/tiempo/pronostico/multimodel/"&amp;G122 &amp; "N" &amp; H122 &amp; "E")</f>
        <v>https://www.meteoblue.com/es/tiempo/pronostico/multimodel/42.662111N0.053667E</v>
      </c>
      <c r="T122" s="31" t="str">
        <f>"&lt;a href='https://brouter.de/brouter-web/#map=13/"&amp;G122&amp;"/"&amp;H122&amp;"/OpenTopoMap&amp;pois="&amp;H122&amp;","&amp;G122&amp; "' target='_blank'&gt;" &amp;"&lt;img src='/wp-content/uploads/icono-mapa-topografico-small.png' alt='Mapa topográfico brouter.de' title='Mapa topográfico brouter.de'&gt;" &amp; "&lt;/a&gt;"</f>
        <v>&lt;a href='https://brouter.de/brouter-web/#map=13/42.662111/0.053667/OpenTopoMap&amp;pois=0.053667,42.662111' target='_blank'&gt;&lt;img src='/wp-content/uploads/icono-mapa-topografico-small.png' alt='Mapa topográfico brouter.de' title='Mapa topográfico brouter.de'&gt;&lt;/a&gt;</v>
      </c>
      <c r="U122" s="47" t="str">
        <f>HYPERLINK("https://brouter.de/brouter-web/#map=13/"&amp;G122&amp;"/"&amp;H122&amp;"/OpenTopoMap&amp;pois="&amp;H122&amp;","&amp;G122)</f>
        <v>https://brouter.de/brouter-web/#map=13/42.662111/0.053667/OpenTopoMap&amp;pois=0.053667,42.662111</v>
      </c>
      <c r="V122" s="31" t="str">
        <f>"&lt;a href='https://gpx.studio/app#13/"&amp;G122&amp;"/"&amp;H122&amp;"' target='_blank'&gt;" &amp;"&lt;img src='/wp-content/uploads/icono-mapa-topografico-gpx-studio-small.png' alt='Mapa topográfico gpx.studio' title='Mapa topográfico gpx.studio'&gt;" &amp; "&lt;/a&gt;"</f>
        <v>&lt;a href='https://gpx.studio/app#13/42.662111/0.053667' target='_blank'&gt;&lt;img src='/wp-content/uploads/icono-mapa-topografico-gpx-studio-small.png' alt='Mapa topográfico gpx.studio' title='Mapa topográfico gpx.studio'&gt;&lt;/a&gt;</v>
      </c>
      <c r="W122" s="47" t="str">
        <f>HYPERLINK("https://gpx.studio/app#13/"&amp;G122&amp;"/"&amp;H122)</f>
        <v>https://gpx.studio/app#13/42.662111/0.053667</v>
      </c>
      <c r="X122" s="47" t="str">
        <f>HYPERLINK("https://nakarte.me/#m=13/"&amp;G122&amp;"/"&amp;H122&amp;"&amp;l=Czt/Sa")</f>
        <v>https://nakarte.me/#m=13/42.662111/0.053667&amp;l=Czt/Sa</v>
      </c>
      <c r="Y122" s="31" t="str">
        <f>"&lt;a href='https://www.google.com/maps/dir/42.8664,-2.6852/" &amp; G122&amp; "," &amp; H122 &amp; "' target='_blank'&gt;" &amp;"&lt;img src='/wp-content/uploads/icono-navegacion-google-maps-small.png' alt='Navegación Google Maps' title='Navegación Google Maps'&gt;" &amp; "&lt;/a&gt;"</f>
        <v>&lt;a href='https://www.google.com/maps/dir/42.8664,-2.6852/42.662111,0.053667' target='_blank'&gt;&lt;img src='/wp-content/uploads/icono-navegacion-google-maps-small.png' alt='Navegación Google Maps' title='Navegación Google Maps'&gt;&lt;/a&gt;</v>
      </c>
      <c r="Z122" s="46" t="str">
        <f>"&lt;a style='display: block; text-align: center; padding: 0px 0; font-size: 1.4em;' href='https://tresmiles.es/mapa.html?lat="&amp;G122&amp;"&amp;lon="&amp;H122&amp;"&amp;zoom=17'&gt;&lt;img src='/wp-content/uploads/icono-mapa-topografico-small.png' alt='Mapa' title='Mapa'&gt;&lt;/a&gt;"</f>
        <v>&lt;a style='display: block; text-align: center; padding: 0px 0; font-size: 1.4em;' href='https://tresmiles.es/mapa.html?lat=42.662111&amp;lon=0.053667&amp;zoom=17'&gt;&lt;img src='/wp-content/uploads/icono-mapa-topografico-small.png' alt='Mapa' title='Mapa'&gt;&lt;/a&gt;</v>
      </c>
      <c r="AA122" s="46" t="str">
        <f>IF(J122="",
"",
"&lt;div style='display: block; text-align: center; padding: 0px 0; font-size: 1.4em;'&gt;"&amp;
"&lt;a href='#!' class='open-popup' data-info='"&amp;"ℹ "&amp;J122&amp;"'&gt;"&amp;
"&lt;img src='/wp-content/uploads/icono-informacion-small.png' alt='Más información' title='Más información'&gt;"
&amp;"&lt;/a&gt;&lt;/div&gt;"
)</f>
        <v/>
      </c>
    </row>
    <row r="123" spans="1:27" ht="14.5" customHeight="1" x14ac:dyDescent="0.35">
      <c r="A123" s="32" t="s">
        <v>1025</v>
      </c>
      <c r="B123" s="32" t="s">
        <v>6</v>
      </c>
      <c r="C123" s="32" t="s">
        <v>1902</v>
      </c>
      <c r="D123" s="33" t="s">
        <v>1525</v>
      </c>
      <c r="E123" s="33" t="s">
        <v>219</v>
      </c>
      <c r="F123" s="34">
        <v>3021</v>
      </c>
      <c r="G123" s="38" t="s">
        <v>912</v>
      </c>
      <c r="H123" s="38" t="s">
        <v>913</v>
      </c>
      <c r="I123" s="37" t="s">
        <v>50</v>
      </c>
      <c r="J123" s="45"/>
      <c r="K123" s="37" t="s">
        <v>1022</v>
      </c>
      <c r="L123" s="45" t="s">
        <v>1022</v>
      </c>
      <c r="M123" s="55">
        <v>2</v>
      </c>
      <c r="N123" s="46" t="str">
        <f>"&lt;wpt lat="""&amp;G123&amp;""" lon="""&amp;H123&amp;"""&gt;&lt;ele&gt;"&amp;F123&amp;"&lt;/ele&gt;&lt;name&gt;"&amp;D123&amp;"&lt;/name&gt;&lt;desc&gt;Nombre oficial: "&amp;E123&amp;"&amp;#10;Altitud: "&amp;F123&amp;" m &amp;#10;Dificultad: "&amp;I123&amp;"&amp;#10;Más información: "&amp;J123&amp;"&lt;/desc&gt;&lt;/wpt&gt;"</f>
        <v>&lt;wpt lat="42.669750" lon="0.029889"&gt;&lt;ele&gt;3021&lt;/ele&gt;&lt;name&gt;Punta de las Escaleras&lt;/name&gt;&lt;desc&gt;Nombre oficial: Peña dero Baste&amp;#10;Altitud: 3021 m &amp;#10;Dificultad: F+&amp;#10;Más información: &lt;/desc&gt;&lt;/wpt&gt;</v>
      </c>
      <c r="O123" s="48" t="str">
        <f>HYPERLINK("https://www.openstreetmap.org/edit#map=18/"&amp;G123 &amp; "/"&amp; H123 )</f>
        <v>https://www.openstreetmap.org/edit#map=18/42.669750/0.029889</v>
      </c>
      <c r="P123" s="31" t="str">
        <f>"&lt;a href='https://www.windy.com/"&amp;G123&amp;"/"&amp;H123&amp;"/wind?"&amp;G123&amp;","&amp;H123&amp;",13' target='_blank'&gt;&lt;img src='/wp-content/uploads/icono-windy-small.png' alt='Windy' title='Viento Windy'&gt;&lt;/a&gt;"</f>
        <v>&lt;a href='https://www.windy.com/42.669750/0.029889/wind?42.669750,0.029889,13' target='_blank'&gt;&lt;img src='/wp-content/uploads/icono-windy-small.png' alt='Windy' title='Viento Windy'&gt;&lt;/a&gt;</v>
      </c>
      <c r="Q123" s="47" t="str">
        <f>HYPERLINK("https://www.windy.com/"&amp;G123&amp;"/"&amp;H123&amp;"/wind?"&amp;G123&amp;","&amp;H123&amp;",13")</f>
        <v>https://www.windy.com/42.669750/0.029889/wind?42.669750,0.029889,13</v>
      </c>
      <c r="R123" s="31" t="str">
        <f>"&lt;a href='https://www.meteoblue.com/es/tiempo/pronostico/multimodel/"&amp;G123 &amp; "N" &amp; H123 &amp; "E" &amp; "' target='_blank'&gt;" &amp;"&lt;img src='/wp-content/uploads/icono-meteoblue-small.png' alt='Meteoblue' title='Multimodel Meteoblue'&gt;" &amp; "&lt;/a&gt;"</f>
        <v>&lt;a href='https://www.meteoblue.com/es/tiempo/pronostico/multimodel/42.669750N0.029889E' target='_blank'&gt;&lt;img src='/wp-content/uploads/icono-meteoblue-small.png' alt='Meteoblue' title='Multimodel Meteoblue'&gt;&lt;/a&gt;</v>
      </c>
      <c r="S123" s="47" t="str">
        <f>HYPERLINK("https://www.meteoblue.com/es/tiempo/pronostico/multimodel/"&amp;G123 &amp; "N" &amp; H123 &amp; "E")</f>
        <v>https://www.meteoblue.com/es/tiempo/pronostico/multimodel/42.669750N0.029889E</v>
      </c>
      <c r="T123" s="31" t="str">
        <f>"&lt;a href='https://brouter.de/brouter-web/#map=13/"&amp;G123&amp;"/"&amp;H123&amp;"/OpenTopoMap&amp;pois="&amp;H123&amp;","&amp;G123&amp; "' target='_blank'&gt;" &amp;"&lt;img src='/wp-content/uploads/icono-mapa-topografico-small.png' alt='Mapa topográfico brouter.de' title='Mapa topográfico brouter.de'&gt;" &amp; "&lt;/a&gt;"</f>
        <v>&lt;a href='https://brouter.de/brouter-web/#map=13/42.669750/0.029889/OpenTopoMap&amp;pois=0.029889,42.669750' target='_blank'&gt;&lt;img src='/wp-content/uploads/icono-mapa-topografico-small.png' alt='Mapa topográfico brouter.de' title='Mapa topográfico brouter.de'&gt;&lt;/a&gt;</v>
      </c>
      <c r="U123" s="47" t="str">
        <f>HYPERLINK("https://brouter.de/brouter-web/#map=13/"&amp;G123&amp;"/"&amp;H123&amp;"/OpenTopoMap&amp;pois="&amp;H123&amp;","&amp;G123)</f>
        <v>https://brouter.de/brouter-web/#map=13/42.669750/0.029889/OpenTopoMap&amp;pois=0.029889,42.669750</v>
      </c>
      <c r="V123" s="31" t="str">
        <f>"&lt;a href='https://gpx.studio/app#13/"&amp;G123&amp;"/"&amp;H123&amp;"' target='_blank'&gt;" &amp;"&lt;img src='/wp-content/uploads/icono-mapa-topografico-gpx-studio-small.png' alt='Mapa topográfico gpx.studio' title='Mapa topográfico gpx.studio'&gt;" &amp; "&lt;/a&gt;"</f>
        <v>&lt;a href='https://gpx.studio/app#13/42.669750/0.029889' target='_blank'&gt;&lt;img src='/wp-content/uploads/icono-mapa-topografico-gpx-studio-small.png' alt='Mapa topográfico gpx.studio' title='Mapa topográfico gpx.studio'&gt;&lt;/a&gt;</v>
      </c>
      <c r="W123" s="47" t="str">
        <f>HYPERLINK("https://gpx.studio/app#13/"&amp;G123&amp;"/"&amp;H123)</f>
        <v>https://gpx.studio/app#13/42.669750/0.029889</v>
      </c>
      <c r="X123" s="47" t="str">
        <f>HYPERLINK("https://nakarte.me/#m=13/"&amp;G123&amp;"/"&amp;H123&amp;"&amp;l=Czt/Sa")</f>
        <v>https://nakarte.me/#m=13/42.669750/0.029889&amp;l=Czt/Sa</v>
      </c>
      <c r="Y123" s="31" t="str">
        <f>"&lt;a href='https://www.google.com/maps/dir/42.8664,-2.6852/" &amp; G123&amp; "," &amp; H123 &amp; "' target='_blank'&gt;" &amp;"&lt;img src='/wp-content/uploads/icono-navegacion-google-maps-small.png' alt='Navegación Google Maps' title='Navegación Google Maps'&gt;" &amp; "&lt;/a&gt;"</f>
        <v>&lt;a href='https://www.google.com/maps/dir/42.8664,-2.6852/42.669750,0.029889' target='_blank'&gt;&lt;img src='/wp-content/uploads/icono-navegacion-google-maps-small.png' alt='Navegación Google Maps' title='Navegación Google Maps'&gt;&lt;/a&gt;</v>
      </c>
      <c r="Z123" s="46" t="str">
        <f>"&lt;a style='display: block; text-align: center; padding: 0px 0; font-size: 1.4em;' href='https://tresmiles.es/mapa.html?lat="&amp;G123&amp;"&amp;lon="&amp;H123&amp;"&amp;zoom=17'&gt;&lt;img src='/wp-content/uploads/icono-mapa-topografico-small.png' alt='Mapa' title='Mapa'&gt;&lt;/a&gt;"</f>
        <v>&lt;a style='display: block; text-align: center; padding: 0px 0; font-size: 1.4em;' href='https://tresmiles.es/mapa.html?lat=42.669750&amp;lon=0.029889&amp;zoom=17'&gt;&lt;img src='/wp-content/uploads/icono-mapa-topografico-small.png' alt='Mapa' title='Mapa'&gt;&lt;/a&gt;</v>
      </c>
      <c r="AA123" s="46" t="str">
        <f>IF(J123="",
"",
"&lt;div style='display: block; text-align: center; padding: 0px 0; font-size: 1.4em;'&gt;"&amp;
"&lt;a href='#!' class='open-popup' data-info='"&amp;"ℹ "&amp;J123&amp;"'&gt;"&amp;
"&lt;img src='/wp-content/uploads/icono-informacion-small.png' alt='Más información' title='Más información'&gt;"
&amp;"&lt;/a&gt;&lt;/div&gt;"
)</f>
        <v/>
      </c>
    </row>
    <row r="124" spans="1:27" ht="14.5" customHeight="1" x14ac:dyDescent="0.35">
      <c r="A124" s="32" t="s">
        <v>1025</v>
      </c>
      <c r="B124" s="32" t="s">
        <v>6</v>
      </c>
      <c r="C124" s="32" t="s">
        <v>1902</v>
      </c>
      <c r="D124" s="33" t="s">
        <v>1018</v>
      </c>
      <c r="E124" s="33" t="s">
        <v>159</v>
      </c>
      <c r="F124" s="34">
        <v>3018</v>
      </c>
      <c r="G124" s="38" t="s">
        <v>922</v>
      </c>
      <c r="H124" s="38" t="s">
        <v>923</v>
      </c>
      <c r="I124" s="37"/>
      <c r="J124" s="45" t="s">
        <v>2266</v>
      </c>
      <c r="K124" s="45" t="s">
        <v>1021</v>
      </c>
      <c r="L124" s="45" t="s">
        <v>1022</v>
      </c>
      <c r="M124" s="55">
        <v>1</v>
      </c>
      <c r="N124" s="46" t="str">
        <f>"&lt;wpt lat="""&amp;G124&amp;""" lon="""&amp;H124&amp;"""&gt;&lt;ele&gt;"&amp;F124&amp;"&lt;/ele&gt;&lt;name&gt;"&amp;D124&amp;"&lt;/name&gt;&lt;desc&gt;Nombre oficial: "&amp;E124&amp;"&amp;#10;Altitud: "&amp;F124&amp;" m &amp;#10;Dificultad: "&amp;I124&amp;"&amp;#10;Más información: "&amp;J124&amp;"&lt;/desc&gt;&lt;/wpt&gt;"</f>
        <v>&lt;wpt lat="42.693861" lon="-0.063056"&gt;&lt;ele&gt;3018&lt;/ele&gt;&lt;name&gt;Gabieto Central (propuesta, sin nombre clásico)&lt;/name&gt;&lt;desc&gt;Nombre oficial: Cabieto dero Baziero&amp;#10;Altitud: 3018 m &amp;#10;Dificultad: &amp;#10;Más información: POSIBLE DISCREPANCIA, ERROR O A ESTUDIAR. Una propuesta lógica sería "Gabieto central". Alejos lo relata como "cota intermedia que tal vez cumpla los requisitos"&lt;/desc&gt;&lt;/wpt&gt;</v>
      </c>
      <c r="O124" s="48" t="str">
        <f>HYPERLINK("https://www.openstreetmap.org/edit#map=18/"&amp;G124 &amp; "/"&amp; H124 )</f>
        <v>https://www.openstreetmap.org/edit#map=18/42.693861/-0.063056</v>
      </c>
      <c r="P124" s="31" t="str">
        <f>"&lt;a href='https://www.windy.com/"&amp;G124&amp;"/"&amp;H124&amp;"/wind?"&amp;G124&amp;","&amp;H124&amp;",13' target='_blank'&gt;&lt;img src='/wp-content/uploads/icono-windy-small.png' alt='Windy' title='Viento Windy'&gt;&lt;/a&gt;"</f>
        <v>&lt;a href='https://www.windy.com/42.693861/-0.063056/wind?42.693861,-0.063056,13' target='_blank'&gt;&lt;img src='/wp-content/uploads/icono-windy-small.png' alt='Windy' title='Viento Windy'&gt;&lt;/a&gt;</v>
      </c>
      <c r="Q124" s="47" t="str">
        <f>HYPERLINK("https://www.windy.com/"&amp;G124&amp;"/"&amp;H124&amp;"/wind?"&amp;G124&amp;","&amp;H124&amp;",13")</f>
        <v>https://www.windy.com/42.693861/-0.063056/wind?42.693861,-0.063056,13</v>
      </c>
      <c r="R124" s="31" t="str">
        <f>"&lt;a href='https://www.meteoblue.com/es/tiempo/pronostico/multimodel/"&amp;G124 &amp; "N" &amp; H124 &amp; "E" &amp; "' target='_blank'&gt;" &amp;"&lt;img src='/wp-content/uploads/icono-meteoblue-small.png' alt='Meteoblue' title='Multimodel Meteoblue'&gt;" &amp; "&lt;/a&gt;"</f>
        <v>&lt;a href='https://www.meteoblue.com/es/tiempo/pronostico/multimodel/42.693861N-0.063056E' target='_blank'&gt;&lt;img src='/wp-content/uploads/icono-meteoblue-small.png' alt='Meteoblue' title='Multimodel Meteoblue'&gt;&lt;/a&gt;</v>
      </c>
      <c r="S124" s="47" t="str">
        <f>HYPERLINK("https://www.meteoblue.com/es/tiempo/pronostico/multimodel/"&amp;G124 &amp; "N" &amp; H124 &amp; "E")</f>
        <v>https://www.meteoblue.com/es/tiempo/pronostico/multimodel/42.693861N-0.063056E</v>
      </c>
      <c r="T124" s="31" t="str">
        <f>"&lt;a href='https://brouter.de/brouter-web/#map=13/"&amp;G124&amp;"/"&amp;H124&amp;"/OpenTopoMap&amp;pois="&amp;H124&amp;","&amp;G124&amp; "' target='_blank'&gt;" &amp;"&lt;img src='/wp-content/uploads/icono-mapa-topografico-small.png' alt='Mapa topográfico brouter.de' title='Mapa topográfico brouter.de'&gt;" &amp; "&lt;/a&gt;"</f>
        <v>&lt;a href='https://brouter.de/brouter-web/#map=13/42.693861/-0.063056/OpenTopoMap&amp;pois=-0.063056,42.693861' target='_blank'&gt;&lt;img src='/wp-content/uploads/icono-mapa-topografico-small.png' alt='Mapa topográfico brouter.de' title='Mapa topográfico brouter.de'&gt;&lt;/a&gt;</v>
      </c>
      <c r="U124" s="47" t="str">
        <f>HYPERLINK("https://brouter.de/brouter-web/#map=13/"&amp;G124&amp;"/"&amp;H124&amp;"/OpenTopoMap&amp;pois="&amp;H124&amp;","&amp;G124)</f>
        <v>https://brouter.de/brouter-web/#map=13/42.693861/-0.063056/OpenTopoMap&amp;pois=-0.063056,42.693861</v>
      </c>
      <c r="V124" s="31" t="str">
        <f>"&lt;a href='https://gpx.studio/app#13/"&amp;G124&amp;"/"&amp;H124&amp;"' target='_blank'&gt;" &amp;"&lt;img src='/wp-content/uploads/icono-mapa-topografico-gpx-studio-small.png' alt='Mapa topográfico gpx.studio' title='Mapa topográfico gpx.studio'&gt;" &amp; "&lt;/a&gt;"</f>
        <v>&lt;a href='https://gpx.studio/app#13/42.693861/-0.063056' target='_blank'&gt;&lt;img src='/wp-content/uploads/icono-mapa-topografico-gpx-studio-small.png' alt='Mapa topográfico gpx.studio' title='Mapa topográfico gpx.studio'&gt;&lt;/a&gt;</v>
      </c>
      <c r="W124" s="47" t="str">
        <f>HYPERLINK("https://gpx.studio/app#13/"&amp;G124&amp;"/"&amp;H124)</f>
        <v>https://gpx.studio/app#13/42.693861/-0.063056</v>
      </c>
      <c r="X124" s="47" t="str">
        <f>HYPERLINK("https://nakarte.me/#m=13/"&amp;G124&amp;"/"&amp;H124&amp;"&amp;l=Czt/Sa")</f>
        <v>https://nakarte.me/#m=13/42.693861/-0.063056&amp;l=Czt/Sa</v>
      </c>
      <c r="Y124" s="31" t="str">
        <f>"&lt;a href='https://www.google.com/maps/dir/42.8664,-2.6852/" &amp; G124&amp; "," &amp; H124 &amp; "' target='_blank'&gt;" &amp;"&lt;img src='/wp-content/uploads/icono-navegacion-google-maps-small.png' alt='Navegación Google Maps' title='Navegación Google Maps'&gt;" &amp; "&lt;/a&gt;"</f>
        <v>&lt;a href='https://www.google.com/maps/dir/42.8664,-2.6852/42.693861,-0.063056' target='_blank'&gt;&lt;img src='/wp-content/uploads/icono-navegacion-google-maps-small.png' alt='Navegación Google Maps' title='Navegación Google Maps'&gt;&lt;/a&gt;</v>
      </c>
      <c r="Z124" s="46" t="str">
        <f>"&lt;a style='display: block; text-align: center; padding: 0px 0; font-size: 1.4em;' href='https://tresmiles.es/mapa.html?lat="&amp;G124&amp;"&amp;lon="&amp;H124&amp;"&amp;zoom=17'&gt;&lt;img src='/wp-content/uploads/icono-mapa-topografico-small.png' alt='Mapa' title='Mapa'&gt;&lt;/a&gt;"</f>
        <v>&lt;a style='display: block; text-align: center; padding: 0px 0; font-size: 1.4em;' href='https://tresmiles.es/mapa.html?lat=42.693861&amp;lon=-0.063056&amp;zoom=17'&gt;&lt;img src='/wp-content/uploads/icono-mapa-topografico-small.png' alt='Mapa' title='Mapa'&gt;&lt;/a&gt;</v>
      </c>
      <c r="AA124" s="46" t="str">
        <f>IF(J124="",
"",
"&lt;div style='display: block; text-align: center; padding: 0px 0; font-size: 1.4em;'&gt;"&amp;
"&lt;a href='#!' class='open-popup' data-info='"&amp;"ℹ "&amp;J124&amp;"'&gt;"&amp;
"&lt;img src='/wp-content/uploads/icono-informacion-small.png' alt='Más información' title='Más información'&gt;"
&amp;"&lt;/a&gt;&lt;/div&gt;"
)</f>
        <v>&lt;div style='display: block; text-align: center; padding: 0px 0; font-size: 1.4em;'&gt;&lt;a href='#!' class='open-popup' data-info='ℹ POSIBLE DISCREPANCIA, ERROR O A ESTUDIAR. Una propuesta lógica sería "Gabieto central". Alejos lo relata como "cota intermedia que tal vez cumpla los requisitos"'&gt;&lt;img src='/wp-content/uploads/icono-informacion-small.png' alt='Más información' title='Más información'&gt;&lt;/a&gt;&lt;/div&gt;</v>
      </c>
    </row>
    <row r="125" spans="1:27" ht="14.5" customHeight="1" x14ac:dyDescent="0.35">
      <c r="A125" s="32" t="s">
        <v>1024</v>
      </c>
      <c r="B125" s="32" t="s">
        <v>6</v>
      </c>
      <c r="C125" s="32" t="s">
        <v>1902</v>
      </c>
      <c r="D125" s="33" t="s">
        <v>35</v>
      </c>
      <c r="E125" s="33" t="s">
        <v>623</v>
      </c>
      <c r="F125" s="34">
        <v>3013</v>
      </c>
      <c r="G125" s="38" t="s">
        <v>930</v>
      </c>
      <c r="H125" s="38" t="s">
        <v>931</v>
      </c>
      <c r="I125" s="37" t="s">
        <v>52</v>
      </c>
      <c r="J125" s="45" t="s">
        <v>57</v>
      </c>
      <c r="K125" s="37" t="s">
        <v>1022</v>
      </c>
      <c r="L125" s="45" t="s">
        <v>1022</v>
      </c>
      <c r="M125" s="55">
        <v>1</v>
      </c>
      <c r="N125" s="46" t="str">
        <f>"&lt;wpt lat="""&amp;G125&amp;""" lon="""&amp;H125&amp;"""&gt;&lt;ele&gt;"&amp;F125&amp;"&lt;/ele&gt;&lt;name&gt;"&amp;D125&amp;"&lt;/name&gt;&lt;desc&gt;Nombre oficial: "&amp;E125&amp;"&amp;#10;Altitud: "&amp;F125&amp;" m &amp;#10;Dificultad: "&amp;I125&amp;"&amp;#10;Más información: "&amp;J125&amp;"&lt;/desc&gt;&lt;/wpt&gt;"</f>
        <v>&lt;wpt lat="42.701778" lon="0.015583"&gt;&lt;ele&gt;3013&lt;/ele&gt;&lt;name&gt;Pequeño Astazu&lt;/name&gt;&lt;desc&gt;Nombre oficial: Marmorés d´el Cul Chicot / Astazu O.&amp;#10;Altitud: 3013 m &amp;#10;Dificultad: F&amp;#10;Más información: Antes Astazu Oriental&lt;/desc&gt;&lt;/wpt&gt;</v>
      </c>
      <c r="O125" s="48" t="str">
        <f>HYPERLINK("https://www.openstreetmap.org/edit#map=18/"&amp;G125 &amp; "/"&amp; H125 )</f>
        <v>https://www.openstreetmap.org/edit#map=18/42.701778/0.015583</v>
      </c>
      <c r="P125" s="31" t="str">
        <f>"&lt;a href='https://www.windy.com/"&amp;G125&amp;"/"&amp;H125&amp;"/wind?"&amp;G125&amp;","&amp;H125&amp;",13' target='_blank'&gt;&lt;img src='/wp-content/uploads/icono-windy-small.png' alt='Windy' title='Viento Windy'&gt;&lt;/a&gt;"</f>
        <v>&lt;a href='https://www.windy.com/42.701778/0.015583/wind?42.701778,0.015583,13' target='_blank'&gt;&lt;img src='/wp-content/uploads/icono-windy-small.png' alt='Windy' title='Viento Windy'&gt;&lt;/a&gt;</v>
      </c>
      <c r="Q125" s="47" t="str">
        <f>HYPERLINK("https://www.windy.com/"&amp;G125&amp;"/"&amp;H125&amp;"/wind?"&amp;G125&amp;","&amp;H125&amp;",13")</f>
        <v>https://www.windy.com/42.701778/0.015583/wind?42.701778,0.015583,13</v>
      </c>
      <c r="R125" s="31" t="str">
        <f>"&lt;a href='https://www.meteoblue.com/es/tiempo/pronostico/multimodel/"&amp;G125 &amp; "N" &amp; H125 &amp; "E" &amp; "' target='_blank'&gt;" &amp;"&lt;img src='/wp-content/uploads/icono-meteoblue-small.png' alt='Meteoblue' title='Multimodel Meteoblue'&gt;" &amp; "&lt;/a&gt;"</f>
        <v>&lt;a href='https://www.meteoblue.com/es/tiempo/pronostico/multimodel/42.701778N0.015583E' target='_blank'&gt;&lt;img src='/wp-content/uploads/icono-meteoblue-small.png' alt='Meteoblue' title='Multimodel Meteoblue'&gt;&lt;/a&gt;</v>
      </c>
      <c r="S125" s="47" t="str">
        <f>HYPERLINK("https://www.meteoblue.com/es/tiempo/pronostico/multimodel/"&amp;G125 &amp; "N" &amp; H125 &amp; "E")</f>
        <v>https://www.meteoblue.com/es/tiempo/pronostico/multimodel/42.701778N0.015583E</v>
      </c>
      <c r="T125" s="31" t="str">
        <f>"&lt;a href='https://brouter.de/brouter-web/#map=13/"&amp;G125&amp;"/"&amp;H125&amp;"/OpenTopoMap&amp;pois="&amp;H125&amp;","&amp;G125&amp; "' target='_blank'&gt;" &amp;"&lt;img src='/wp-content/uploads/icono-mapa-topografico-small.png' alt='Mapa topográfico brouter.de' title='Mapa topográfico brouter.de'&gt;" &amp; "&lt;/a&gt;"</f>
        <v>&lt;a href='https://brouter.de/brouter-web/#map=13/42.701778/0.015583/OpenTopoMap&amp;pois=0.015583,42.701778' target='_blank'&gt;&lt;img src='/wp-content/uploads/icono-mapa-topografico-small.png' alt='Mapa topográfico brouter.de' title='Mapa topográfico brouter.de'&gt;&lt;/a&gt;</v>
      </c>
      <c r="U125" s="47" t="str">
        <f>HYPERLINK("https://brouter.de/brouter-web/#map=13/"&amp;G125&amp;"/"&amp;H125&amp;"/OpenTopoMap&amp;pois="&amp;H125&amp;","&amp;G125)</f>
        <v>https://brouter.de/brouter-web/#map=13/42.701778/0.015583/OpenTopoMap&amp;pois=0.015583,42.701778</v>
      </c>
      <c r="V125" s="31" t="str">
        <f>"&lt;a href='https://gpx.studio/app#13/"&amp;G125&amp;"/"&amp;H125&amp;"' target='_blank'&gt;" &amp;"&lt;img src='/wp-content/uploads/icono-mapa-topografico-gpx-studio-small.png' alt='Mapa topográfico gpx.studio' title='Mapa topográfico gpx.studio'&gt;" &amp; "&lt;/a&gt;"</f>
        <v>&lt;a href='https://gpx.studio/app#13/42.701778/0.015583' target='_blank'&gt;&lt;img src='/wp-content/uploads/icono-mapa-topografico-gpx-studio-small.png' alt='Mapa topográfico gpx.studio' title='Mapa topográfico gpx.studio'&gt;&lt;/a&gt;</v>
      </c>
      <c r="W125" s="47" t="str">
        <f>HYPERLINK("https://gpx.studio/app#13/"&amp;G125&amp;"/"&amp;H125)</f>
        <v>https://gpx.studio/app#13/42.701778/0.015583</v>
      </c>
      <c r="X125" s="47" t="str">
        <f>HYPERLINK("https://nakarte.me/#m=13/"&amp;G125&amp;"/"&amp;H125&amp;"&amp;l=Czt/Sa")</f>
        <v>https://nakarte.me/#m=13/42.701778/0.015583&amp;l=Czt/Sa</v>
      </c>
      <c r="Y125" s="31" t="str">
        <f>"&lt;a href='https://www.google.com/maps/dir/42.8664,-2.6852/" &amp; G125&amp; "," &amp; H125 &amp; "' target='_blank'&gt;" &amp;"&lt;img src='/wp-content/uploads/icono-navegacion-google-maps-small.png' alt='Navegación Google Maps' title='Navegación Google Maps'&gt;" &amp; "&lt;/a&gt;"</f>
        <v>&lt;a href='https://www.google.com/maps/dir/42.8664,-2.6852/42.701778,0.015583' target='_blank'&gt;&lt;img src='/wp-content/uploads/icono-navegacion-google-maps-small.png' alt='Navegación Google Maps' title='Navegación Google Maps'&gt;&lt;/a&gt;</v>
      </c>
      <c r="Z125" s="46" t="str">
        <f>"&lt;a style='display: block; text-align: center; padding: 0px 0; font-size: 1.4em;' href='https://tresmiles.es/mapa.html?lat="&amp;G125&amp;"&amp;lon="&amp;H125&amp;"&amp;zoom=17'&gt;&lt;img src='/wp-content/uploads/icono-mapa-topografico-small.png' alt='Mapa' title='Mapa'&gt;&lt;/a&gt;"</f>
        <v>&lt;a style='display: block; text-align: center; padding: 0px 0; font-size: 1.4em;' href='https://tresmiles.es/mapa.html?lat=42.701778&amp;lon=0.015583&amp;zoom=17'&gt;&lt;img src='/wp-content/uploads/icono-mapa-topografico-small.png' alt='Mapa' title='Mapa'&gt;&lt;/a&gt;</v>
      </c>
      <c r="AA125" s="46" t="str">
        <f>IF(J125="",
"",
"&lt;div style='display: block; text-align: center; padding: 0px 0; font-size: 1.4em;'&gt;"&amp;
"&lt;a href='#!' class='open-popup' data-info='"&amp;"ℹ "&amp;J125&amp;"'&gt;"&amp;
"&lt;img src='/wp-content/uploads/icono-informacion-small.png' alt='Más información' title='Más información'&gt;"
&amp;"&lt;/a&gt;&lt;/div&gt;"
)</f>
        <v>&lt;div style='display: block; text-align: center; padding: 0px 0; font-size: 1.4em;'&gt;&lt;a href='#!' class='open-popup' data-info='ℹ Antes Astazu Oriental'&gt;&lt;img src='/wp-content/uploads/icono-informacion-small.png' alt='Más información' title='Más información'&gt;&lt;/a&gt;&lt;/div&gt;</v>
      </c>
    </row>
    <row r="126" spans="1:27" ht="14.5" customHeight="1" x14ac:dyDescent="0.35">
      <c r="A126" s="32" t="s">
        <v>1024</v>
      </c>
      <c r="B126" s="32" t="s">
        <v>6</v>
      </c>
      <c r="C126" s="32" t="s">
        <v>1902</v>
      </c>
      <c r="D126" s="33" t="s">
        <v>1526</v>
      </c>
      <c r="E126" s="33" t="s">
        <v>173</v>
      </c>
      <c r="F126" s="34">
        <v>3012</v>
      </c>
      <c r="G126" s="38" t="s">
        <v>934</v>
      </c>
      <c r="H126" s="38" t="s">
        <v>935</v>
      </c>
      <c r="I126" s="37" t="s">
        <v>50</v>
      </c>
      <c r="J126" s="45"/>
      <c r="K126" s="37" t="s">
        <v>1022</v>
      </c>
      <c r="L126" s="45" t="s">
        <v>1022</v>
      </c>
      <c r="M126" s="55">
        <v>2</v>
      </c>
      <c r="N126" s="46" t="str">
        <f>"&lt;wpt lat="""&amp;G126&amp;""" lon="""&amp;H126&amp;"""&gt;&lt;ele&gt;"&amp;F126&amp;"&lt;/ele&gt;&lt;name&gt;"&amp;D126&amp;"&lt;/name&gt;&lt;desc&gt;Nombre oficial: "&amp;E126&amp;"&amp;#10;Altitud: "&amp;F126&amp;" m &amp;#10;Dificultad: "&amp;I126&amp;"&amp;#10;Más información: "&amp;J126&amp;"&lt;/desc&gt;&lt;/wpt&gt;"</f>
        <v>&lt;wpt lat="42.685750" lon="-0.017083"&gt;&lt;ele&gt;3012&lt;/ele&gt;&lt;name&gt;Torre del Marboré&lt;/name&gt;&lt;desc&gt;Nombre oficial: Punda dero Faixón / Torre de Marboré&amp;#10;Altitud: 3012 m &amp;#10;Dificultad: F+&amp;#10;Más información: &lt;/desc&gt;&lt;/wpt&gt;</v>
      </c>
      <c r="O126" s="48" t="str">
        <f>HYPERLINK("https://www.openstreetmap.org/edit#map=18/"&amp;G126 &amp; "/"&amp; H126 )</f>
        <v>https://www.openstreetmap.org/edit#map=18/42.685750/-0.017083</v>
      </c>
      <c r="P126" s="31" t="str">
        <f>"&lt;a href='https://www.windy.com/"&amp;G126&amp;"/"&amp;H126&amp;"/wind?"&amp;G126&amp;","&amp;H126&amp;",13' target='_blank'&gt;&lt;img src='/wp-content/uploads/icono-windy-small.png' alt='Windy' title='Viento Windy'&gt;&lt;/a&gt;"</f>
        <v>&lt;a href='https://www.windy.com/42.685750/-0.017083/wind?42.685750,-0.017083,13' target='_blank'&gt;&lt;img src='/wp-content/uploads/icono-windy-small.png' alt='Windy' title='Viento Windy'&gt;&lt;/a&gt;</v>
      </c>
      <c r="Q126" s="47" t="str">
        <f>HYPERLINK("https://www.windy.com/"&amp;G126&amp;"/"&amp;H126&amp;"/wind?"&amp;G126&amp;","&amp;H126&amp;",13")</f>
        <v>https://www.windy.com/42.685750/-0.017083/wind?42.685750,-0.017083,13</v>
      </c>
      <c r="R126" s="31" t="str">
        <f>"&lt;a href='https://www.meteoblue.com/es/tiempo/pronostico/multimodel/"&amp;G126 &amp; "N" &amp; H126 &amp; "E" &amp; "' target='_blank'&gt;" &amp;"&lt;img src='/wp-content/uploads/icono-meteoblue-small.png' alt='Meteoblue' title='Multimodel Meteoblue'&gt;" &amp; "&lt;/a&gt;"</f>
        <v>&lt;a href='https://www.meteoblue.com/es/tiempo/pronostico/multimodel/42.685750N-0.017083E' target='_blank'&gt;&lt;img src='/wp-content/uploads/icono-meteoblue-small.png' alt='Meteoblue' title='Multimodel Meteoblue'&gt;&lt;/a&gt;</v>
      </c>
      <c r="S126" s="47" t="str">
        <f>HYPERLINK("https://www.meteoblue.com/es/tiempo/pronostico/multimodel/"&amp;G126 &amp; "N" &amp; H126 &amp; "E")</f>
        <v>https://www.meteoblue.com/es/tiempo/pronostico/multimodel/42.685750N-0.017083E</v>
      </c>
      <c r="T126" s="31" t="str">
        <f>"&lt;a href='https://brouter.de/brouter-web/#map=13/"&amp;G126&amp;"/"&amp;H126&amp;"/OpenTopoMap&amp;pois="&amp;H126&amp;","&amp;G126&amp; "' target='_blank'&gt;" &amp;"&lt;img src='/wp-content/uploads/icono-mapa-topografico-small.png' alt='Mapa topográfico brouter.de' title='Mapa topográfico brouter.de'&gt;" &amp; "&lt;/a&gt;"</f>
        <v>&lt;a href='https://brouter.de/brouter-web/#map=13/42.685750/-0.017083/OpenTopoMap&amp;pois=-0.017083,42.685750' target='_blank'&gt;&lt;img src='/wp-content/uploads/icono-mapa-topografico-small.png' alt='Mapa topográfico brouter.de' title='Mapa topográfico brouter.de'&gt;&lt;/a&gt;</v>
      </c>
      <c r="U126" s="47" t="str">
        <f>HYPERLINK("https://brouter.de/brouter-web/#map=13/"&amp;G126&amp;"/"&amp;H126&amp;"/OpenTopoMap&amp;pois="&amp;H126&amp;","&amp;G126)</f>
        <v>https://brouter.de/brouter-web/#map=13/42.685750/-0.017083/OpenTopoMap&amp;pois=-0.017083,42.685750</v>
      </c>
      <c r="V126" s="31" t="str">
        <f>"&lt;a href='https://gpx.studio/app#13/"&amp;G126&amp;"/"&amp;H126&amp;"' target='_blank'&gt;" &amp;"&lt;img src='/wp-content/uploads/icono-mapa-topografico-gpx-studio-small.png' alt='Mapa topográfico gpx.studio' title='Mapa topográfico gpx.studio'&gt;" &amp; "&lt;/a&gt;"</f>
        <v>&lt;a href='https://gpx.studio/app#13/42.685750/-0.017083' target='_blank'&gt;&lt;img src='/wp-content/uploads/icono-mapa-topografico-gpx-studio-small.png' alt='Mapa topográfico gpx.studio' title='Mapa topográfico gpx.studio'&gt;&lt;/a&gt;</v>
      </c>
      <c r="W126" s="47" t="str">
        <f>HYPERLINK("https://gpx.studio/app#13/"&amp;G126&amp;"/"&amp;H126)</f>
        <v>https://gpx.studio/app#13/42.685750/-0.017083</v>
      </c>
      <c r="X126" s="47" t="str">
        <f>HYPERLINK("https://nakarte.me/#m=13/"&amp;G126&amp;"/"&amp;H126&amp;"&amp;l=Czt/Sa")</f>
        <v>https://nakarte.me/#m=13/42.685750/-0.017083&amp;l=Czt/Sa</v>
      </c>
      <c r="Y126" s="31" t="str">
        <f>"&lt;a href='https://www.google.com/maps/dir/42.8664,-2.6852/" &amp; G126&amp; "," &amp; H126 &amp; "' target='_blank'&gt;" &amp;"&lt;img src='/wp-content/uploads/icono-navegacion-google-maps-small.png' alt='Navegación Google Maps' title='Navegación Google Maps'&gt;" &amp; "&lt;/a&gt;"</f>
        <v>&lt;a href='https://www.google.com/maps/dir/42.8664,-2.6852/42.685750,-0.017083' target='_blank'&gt;&lt;img src='/wp-content/uploads/icono-navegacion-google-maps-small.png' alt='Navegación Google Maps' title='Navegación Google Maps'&gt;&lt;/a&gt;</v>
      </c>
      <c r="Z126" s="46" t="str">
        <f>"&lt;a style='display: block; text-align: center; padding: 0px 0; font-size: 1.4em;' href='https://tresmiles.es/mapa.html?lat="&amp;G126&amp;"&amp;lon="&amp;H126&amp;"&amp;zoom=17'&gt;&lt;img src='/wp-content/uploads/icono-mapa-topografico-small.png' alt='Mapa' title='Mapa'&gt;&lt;/a&gt;"</f>
        <v>&lt;a style='display: block; text-align: center; padding: 0px 0; font-size: 1.4em;' href='https://tresmiles.es/mapa.html?lat=42.685750&amp;lon=-0.017083&amp;zoom=17'&gt;&lt;img src='/wp-content/uploads/icono-mapa-topografico-small.png' alt='Mapa' title='Mapa'&gt;&lt;/a&gt;</v>
      </c>
      <c r="AA126" s="46" t="str">
        <f>IF(J126="",
"",
"&lt;div style='display: block; text-align: center; padding: 0px 0; font-size: 1.4em;'&gt;"&amp;
"&lt;a href='#!' class='open-popup' data-info='"&amp;"ℹ "&amp;J126&amp;"'&gt;"&amp;
"&lt;img src='/wp-content/uploads/icono-informacion-small.png' alt='Más información' title='Más información'&gt;"
&amp;"&lt;/a&gt;&lt;/div&gt;"
)</f>
        <v/>
      </c>
    </row>
    <row r="127" spans="1:27" ht="14.5" customHeight="1" x14ac:dyDescent="0.35">
      <c r="A127" s="32" t="s">
        <v>1024</v>
      </c>
      <c r="B127" s="32" t="s">
        <v>6</v>
      </c>
      <c r="C127" s="32" t="s">
        <v>1902</v>
      </c>
      <c r="D127" s="33" t="s">
        <v>1004</v>
      </c>
      <c r="E127" s="33" t="s">
        <v>169</v>
      </c>
      <c r="F127" s="34">
        <v>3011</v>
      </c>
      <c r="G127" s="38" t="s">
        <v>936</v>
      </c>
      <c r="H127" s="38" t="s">
        <v>937</v>
      </c>
      <c r="I127" s="37" t="s">
        <v>52</v>
      </c>
      <c r="J127" s="45"/>
      <c r="K127" s="37" t="s">
        <v>1022</v>
      </c>
      <c r="L127" s="45" t="s">
        <v>1022</v>
      </c>
      <c r="M127" s="55">
        <v>4</v>
      </c>
      <c r="N127" s="46" t="str">
        <f>"&lt;wpt lat="""&amp;G127&amp;""" lon="""&amp;H127&amp;"""&gt;&lt;ele&gt;"&amp;F127&amp;"&lt;/ele&gt;&lt;name&gt;"&amp;D127&amp;"&lt;/name&gt;&lt;desc&gt;Nombre oficial: "&amp;E127&amp;"&amp;#10;Altitud: "&amp;F127&amp;" m &amp;#10;Dificultad: "&amp;I127&amp;"&amp;#10;Más información: "&amp;J127&amp;"&lt;/desc&gt;&lt;/wpt&gt;"</f>
        <v>&lt;wpt lat="42.687694" lon="-0.026778"&gt;&lt;ele&gt;3011&lt;/ele&gt;&lt;name&gt;Casco del Marboré / El Casco&lt;/name&gt;&lt;desc&gt;Nombre oficial: Punda dero Corral Ziego / El Casco&amp;#10;Altitud: 3011 m &amp;#10;Dificultad: F&amp;#10;Más información: &lt;/desc&gt;&lt;/wpt&gt;</v>
      </c>
      <c r="O127" s="48" t="str">
        <f>HYPERLINK("https://www.openstreetmap.org/edit#map=18/"&amp;G127 &amp; "/"&amp; H127 )</f>
        <v>https://www.openstreetmap.org/edit#map=18/42.687694/-0.026778</v>
      </c>
      <c r="P127" s="31" t="str">
        <f>"&lt;a href='https://www.windy.com/"&amp;G127&amp;"/"&amp;H127&amp;"/wind?"&amp;G127&amp;","&amp;H127&amp;",13' target='_blank'&gt;&lt;img src='/wp-content/uploads/icono-windy-small.png' alt='Windy' title='Viento Windy'&gt;&lt;/a&gt;"</f>
        <v>&lt;a href='https://www.windy.com/42.687694/-0.026778/wind?42.687694,-0.026778,13' target='_blank'&gt;&lt;img src='/wp-content/uploads/icono-windy-small.png' alt='Windy' title='Viento Windy'&gt;&lt;/a&gt;</v>
      </c>
      <c r="Q127" s="47" t="str">
        <f>HYPERLINK("https://www.windy.com/"&amp;G127&amp;"/"&amp;H127&amp;"/wind?"&amp;G127&amp;","&amp;H127&amp;",13")</f>
        <v>https://www.windy.com/42.687694/-0.026778/wind?42.687694,-0.026778,13</v>
      </c>
      <c r="R127" s="31" t="str">
        <f>"&lt;a href='https://www.meteoblue.com/es/tiempo/pronostico/multimodel/"&amp;G127 &amp; "N" &amp; H127 &amp; "E" &amp; "' target='_blank'&gt;" &amp;"&lt;img src='/wp-content/uploads/icono-meteoblue-small.png' alt='Meteoblue' title='Multimodel Meteoblue'&gt;" &amp; "&lt;/a&gt;"</f>
        <v>&lt;a href='https://www.meteoblue.com/es/tiempo/pronostico/multimodel/42.687694N-0.026778E' target='_blank'&gt;&lt;img src='/wp-content/uploads/icono-meteoblue-small.png' alt='Meteoblue' title='Multimodel Meteoblue'&gt;&lt;/a&gt;</v>
      </c>
      <c r="S127" s="47" t="str">
        <f>HYPERLINK("https://www.meteoblue.com/es/tiempo/pronostico/multimodel/"&amp;G127 &amp; "N" &amp; H127 &amp; "E")</f>
        <v>https://www.meteoblue.com/es/tiempo/pronostico/multimodel/42.687694N-0.026778E</v>
      </c>
      <c r="T127" s="31" t="str">
        <f>"&lt;a href='https://brouter.de/brouter-web/#map=13/"&amp;G127&amp;"/"&amp;H127&amp;"/OpenTopoMap&amp;pois="&amp;H127&amp;","&amp;G127&amp; "' target='_blank'&gt;" &amp;"&lt;img src='/wp-content/uploads/icono-mapa-topografico-small.png' alt='Mapa topográfico brouter.de' title='Mapa topográfico brouter.de'&gt;" &amp; "&lt;/a&gt;"</f>
        <v>&lt;a href='https://brouter.de/brouter-web/#map=13/42.687694/-0.026778/OpenTopoMap&amp;pois=-0.026778,42.687694' target='_blank'&gt;&lt;img src='/wp-content/uploads/icono-mapa-topografico-small.png' alt='Mapa topográfico brouter.de' title='Mapa topográfico brouter.de'&gt;&lt;/a&gt;</v>
      </c>
      <c r="U127" s="47" t="str">
        <f>HYPERLINK("https://brouter.de/brouter-web/#map=13/"&amp;G127&amp;"/"&amp;H127&amp;"/OpenTopoMap&amp;pois="&amp;H127&amp;","&amp;G127)</f>
        <v>https://brouter.de/brouter-web/#map=13/42.687694/-0.026778/OpenTopoMap&amp;pois=-0.026778,42.687694</v>
      </c>
      <c r="V127" s="31" t="str">
        <f>"&lt;a href='https://gpx.studio/app#13/"&amp;G127&amp;"/"&amp;H127&amp;"' target='_blank'&gt;" &amp;"&lt;img src='/wp-content/uploads/icono-mapa-topografico-gpx-studio-small.png' alt='Mapa topográfico gpx.studio' title='Mapa topográfico gpx.studio'&gt;" &amp; "&lt;/a&gt;"</f>
        <v>&lt;a href='https://gpx.studio/app#13/42.687694/-0.026778' target='_blank'&gt;&lt;img src='/wp-content/uploads/icono-mapa-topografico-gpx-studio-small.png' alt='Mapa topográfico gpx.studio' title='Mapa topográfico gpx.studio'&gt;&lt;/a&gt;</v>
      </c>
      <c r="W127" s="47" t="str">
        <f>HYPERLINK("https://gpx.studio/app#13/"&amp;G127&amp;"/"&amp;H127)</f>
        <v>https://gpx.studio/app#13/42.687694/-0.026778</v>
      </c>
      <c r="X127" s="47" t="str">
        <f>HYPERLINK("https://nakarte.me/#m=13/"&amp;G127&amp;"/"&amp;H127&amp;"&amp;l=Czt/Sa")</f>
        <v>https://nakarte.me/#m=13/42.687694/-0.026778&amp;l=Czt/Sa</v>
      </c>
      <c r="Y127" s="31" t="str">
        <f>"&lt;a href='https://www.google.com/maps/dir/42.8664,-2.6852/" &amp; G127&amp; "," &amp; H127 &amp; "' target='_blank'&gt;" &amp;"&lt;img src='/wp-content/uploads/icono-navegacion-google-maps-small.png' alt='Navegación Google Maps' title='Navegación Google Maps'&gt;" &amp; "&lt;/a&gt;"</f>
        <v>&lt;a href='https://www.google.com/maps/dir/42.8664,-2.6852/42.687694,-0.026778' target='_blank'&gt;&lt;img src='/wp-content/uploads/icono-navegacion-google-maps-small.png' alt='Navegación Google Maps' title='Navegación Google Maps'&gt;&lt;/a&gt;</v>
      </c>
      <c r="Z127" s="46" t="str">
        <f>"&lt;a style='display: block; text-align: center; padding: 0px 0; font-size: 1.4em;' href='https://tresmiles.es/mapa.html?lat="&amp;G127&amp;"&amp;lon="&amp;H127&amp;"&amp;zoom=17'&gt;&lt;img src='/wp-content/uploads/icono-mapa-topografico-small.png' alt='Mapa' title='Mapa'&gt;&lt;/a&gt;"</f>
        <v>&lt;a style='display: block; text-align: center; padding: 0px 0; font-size: 1.4em;' href='https://tresmiles.es/mapa.html?lat=42.687694&amp;lon=-0.026778&amp;zoom=17'&gt;&lt;img src='/wp-content/uploads/icono-mapa-topografico-small.png' alt='Mapa' title='Mapa'&gt;&lt;/a&gt;</v>
      </c>
      <c r="AA127" s="46" t="str">
        <f>IF(J127="",
"",
"&lt;div style='display: block; text-align: center; padding: 0px 0; font-size: 1.4em;'&gt;"&amp;
"&lt;a href='#!' class='open-popup' data-info='"&amp;"ℹ "&amp;J127&amp;"'&gt;"&amp;
"&lt;img src='/wp-content/uploads/icono-informacion-small.png' alt='Más información' title='Más información'&gt;"
&amp;"&lt;/a&gt;&lt;/div&gt;"
)</f>
        <v/>
      </c>
    </row>
    <row r="128" spans="1:27" ht="14.5" customHeight="1" x14ac:dyDescent="0.35">
      <c r="A128" s="32" t="s">
        <v>1024</v>
      </c>
      <c r="B128" s="32" t="s">
        <v>6</v>
      </c>
      <c r="C128" s="32" t="s">
        <v>1903</v>
      </c>
      <c r="D128" s="33" t="s">
        <v>300</v>
      </c>
      <c r="E128" s="33" t="s">
        <v>590</v>
      </c>
      <c r="F128" s="34">
        <v>3219</v>
      </c>
      <c r="G128" s="35" t="s">
        <v>703</v>
      </c>
      <c r="H128" s="35" t="s">
        <v>704</v>
      </c>
      <c r="I128" s="37" t="s">
        <v>50</v>
      </c>
      <c r="J128" s="45"/>
      <c r="K128" s="45" t="s">
        <v>1022</v>
      </c>
      <c r="L128" s="45" t="s">
        <v>1022</v>
      </c>
      <c r="M128" s="55">
        <v>3</v>
      </c>
      <c r="N128" s="46" t="str">
        <f>"&lt;wpt lat="""&amp;G128&amp;""" lon="""&amp;H128&amp;"""&gt;&lt;ele&gt;"&amp;F128&amp;"&lt;/ele&gt;&lt;name&gt;"&amp;D128&amp;"&lt;/name&gt;&lt;desc&gt;Nombre oficial: "&amp;E128&amp;"&amp;#10;Altitud: "&amp;F128&amp;" m &amp;#10;Dificultad: "&amp;I128&amp;"&amp;#10;Más información: "&amp;J128&amp;"&lt;/desc&gt;&lt;/wpt&gt;"</f>
        <v>&lt;wpt lat="42.691917" lon="0.518806"&gt;&lt;ele&gt;3219&lt;/ele&gt;&lt;name&gt;Pico Perdiguero&lt;/name&gt;&lt;desc&gt;Nombre oficial: Tuca d'el Perdiguèro&amp;#10;Altitud: 3219 m &amp;#10;Dificultad: F+&amp;#10;Más información: &lt;/desc&gt;&lt;/wpt&gt;</v>
      </c>
      <c r="O128" s="48" t="str">
        <f>HYPERLINK("https://www.openstreetmap.org/edit#map=18/"&amp;G128 &amp; "/"&amp; H128 )</f>
        <v>https://www.openstreetmap.org/edit#map=18/42.691917/0.518806</v>
      </c>
      <c r="P128" s="31" t="str">
        <f>"&lt;a href='https://www.windy.com/"&amp;G128&amp;"/"&amp;H128&amp;"/wind?"&amp;G128&amp;","&amp;H128&amp;",13' target='_blank'&gt;&lt;img src='/wp-content/uploads/icono-windy-small.png' alt='Windy' title='Viento Windy'&gt;&lt;/a&gt;"</f>
        <v>&lt;a href='https://www.windy.com/42.691917/0.518806/wind?42.691917,0.518806,13' target='_blank'&gt;&lt;img src='/wp-content/uploads/icono-windy-small.png' alt='Windy' title='Viento Windy'&gt;&lt;/a&gt;</v>
      </c>
      <c r="Q128" s="47" t="str">
        <f>HYPERLINK("https://www.windy.com/"&amp;G128&amp;"/"&amp;H128&amp;"/wind?"&amp;G128&amp;","&amp;H128&amp;",13")</f>
        <v>https://www.windy.com/42.691917/0.518806/wind?42.691917,0.518806,13</v>
      </c>
      <c r="R128" s="31" t="str">
        <f>"&lt;a href='https://www.meteoblue.com/es/tiempo/pronostico/multimodel/"&amp;G128 &amp; "N" &amp; H128 &amp; "E" &amp; "' target='_blank'&gt;" &amp;"&lt;img src='/wp-content/uploads/icono-meteoblue-small.png' alt='Meteoblue' title='Multimodel Meteoblue'&gt;" &amp; "&lt;/a&gt;"</f>
        <v>&lt;a href='https://www.meteoblue.com/es/tiempo/pronostico/multimodel/42.691917N0.518806E' target='_blank'&gt;&lt;img src='/wp-content/uploads/icono-meteoblue-small.png' alt='Meteoblue' title='Multimodel Meteoblue'&gt;&lt;/a&gt;</v>
      </c>
      <c r="S128" s="47" t="str">
        <f>HYPERLINK("https://www.meteoblue.com/es/tiempo/pronostico/multimodel/"&amp;G128 &amp; "N" &amp; H128 &amp; "E")</f>
        <v>https://www.meteoblue.com/es/tiempo/pronostico/multimodel/42.691917N0.518806E</v>
      </c>
      <c r="T128" s="31" t="str">
        <f>"&lt;a href='https://brouter.de/brouter-web/#map=13/"&amp;G128&amp;"/"&amp;H128&amp;"/OpenTopoMap&amp;pois="&amp;H128&amp;","&amp;G128&amp; "' target='_blank'&gt;" &amp;"&lt;img src='/wp-content/uploads/icono-mapa-topografico-small.png' alt='Mapa topográfico brouter.de' title='Mapa topográfico brouter.de'&gt;" &amp; "&lt;/a&gt;"</f>
        <v>&lt;a href='https://brouter.de/brouter-web/#map=13/42.691917/0.518806/OpenTopoMap&amp;pois=0.518806,42.691917' target='_blank'&gt;&lt;img src='/wp-content/uploads/icono-mapa-topografico-small.png' alt='Mapa topográfico brouter.de' title='Mapa topográfico brouter.de'&gt;&lt;/a&gt;</v>
      </c>
      <c r="U128" s="47" t="str">
        <f>HYPERLINK("https://brouter.de/brouter-web/#map=13/"&amp;G128&amp;"/"&amp;H128&amp;"/OpenTopoMap&amp;pois="&amp;H128&amp;","&amp;G128)</f>
        <v>https://brouter.de/brouter-web/#map=13/42.691917/0.518806/OpenTopoMap&amp;pois=0.518806,42.691917</v>
      </c>
      <c r="V128" s="31" t="str">
        <f>"&lt;a href='https://gpx.studio/app#13/"&amp;G128&amp;"/"&amp;H128&amp;"' target='_blank'&gt;" &amp;"&lt;img src='/wp-content/uploads/icono-mapa-topografico-gpx-studio-small.png' alt='Mapa topográfico gpx.studio' title='Mapa topográfico gpx.studio'&gt;" &amp; "&lt;/a&gt;"</f>
        <v>&lt;a href='https://gpx.studio/app#13/42.691917/0.518806' target='_blank'&gt;&lt;img src='/wp-content/uploads/icono-mapa-topografico-gpx-studio-small.png' alt='Mapa topográfico gpx.studio' title='Mapa topográfico gpx.studio'&gt;&lt;/a&gt;</v>
      </c>
      <c r="W128" s="47" t="str">
        <f>HYPERLINK("https://gpx.studio/app#13/"&amp;G128&amp;"/"&amp;H128)</f>
        <v>https://gpx.studio/app#13/42.691917/0.518806</v>
      </c>
      <c r="X128" s="47" t="str">
        <f>HYPERLINK("https://nakarte.me/#m=13/"&amp;G128&amp;"/"&amp;H128&amp;"&amp;l=Czt/Sa")</f>
        <v>https://nakarte.me/#m=13/42.691917/0.518806&amp;l=Czt/Sa</v>
      </c>
      <c r="Y128" s="31" t="str">
        <f>"&lt;a href='https://www.google.com/maps/dir/42.8664,-2.6852/" &amp; G128&amp; "," &amp; H128 &amp; "' target='_blank'&gt;" &amp;"&lt;img src='/wp-content/uploads/icono-navegacion-google-maps-small.png' alt='Navegación Google Maps' title='Navegación Google Maps'&gt;" &amp; "&lt;/a&gt;"</f>
        <v>&lt;a href='https://www.google.com/maps/dir/42.8664,-2.6852/42.691917,0.518806' target='_blank'&gt;&lt;img src='/wp-content/uploads/icono-navegacion-google-maps-small.png' alt='Navegación Google Maps' title='Navegación Google Maps'&gt;&lt;/a&gt;</v>
      </c>
      <c r="Z128" s="46" t="str">
        <f>"&lt;a style='display: block; text-align: center; padding: 0px 0; font-size: 1.4em;' href='https://tresmiles.es/mapa.html?lat="&amp;G128&amp;"&amp;lon="&amp;H128&amp;"&amp;zoom=17'&gt;&lt;img src='/wp-content/uploads/icono-mapa-topografico-small.png' alt='Mapa' title='Mapa'&gt;&lt;/a&gt;"</f>
        <v>&lt;a style='display: block; text-align: center; padding: 0px 0; font-size: 1.4em;' href='https://tresmiles.es/mapa.html?lat=42.691917&amp;lon=0.518806&amp;zoom=17'&gt;&lt;img src='/wp-content/uploads/icono-mapa-topografico-small.png' alt='Mapa' title='Mapa'&gt;&lt;/a&gt;</v>
      </c>
      <c r="AA128" s="46" t="str">
        <f>IF(J128="",
"",
"&lt;div style='display: block; text-align: center; padding: 0px 0; font-size: 1.4em;'&gt;"&amp;
"&lt;a href='#!' class='open-popup' data-info='"&amp;"ℹ "&amp;J128&amp;"'&gt;"&amp;
"&lt;img src='/wp-content/uploads/icono-informacion-small.png' alt='Más información' title='Más información'&gt;"
&amp;"&lt;/a&gt;&lt;/div&gt;"
)</f>
        <v/>
      </c>
    </row>
    <row r="129" spans="1:27" ht="14.5" customHeight="1" x14ac:dyDescent="0.35">
      <c r="A129" s="32" t="s">
        <v>1024</v>
      </c>
      <c r="B129" s="32" t="s">
        <v>6</v>
      </c>
      <c r="C129" s="32" t="s">
        <v>1903</v>
      </c>
      <c r="D129" s="33" t="s">
        <v>1533</v>
      </c>
      <c r="E129" s="33" t="s">
        <v>299</v>
      </c>
      <c r="F129" s="34">
        <v>3176</v>
      </c>
      <c r="G129" s="35" t="s">
        <v>721</v>
      </c>
      <c r="H129" s="35" t="s">
        <v>722</v>
      </c>
      <c r="I129" s="37" t="s">
        <v>52</v>
      </c>
      <c r="J129" s="45"/>
      <c r="K129" s="45" t="s">
        <v>1022</v>
      </c>
      <c r="L129" s="45" t="s">
        <v>1022</v>
      </c>
      <c r="M129" s="55">
        <v>2</v>
      </c>
      <c r="N129" s="46" t="str">
        <f>"&lt;wpt lat="""&amp;G129&amp;""" lon="""&amp;H129&amp;"""&gt;&lt;ele&gt;"&amp;F129&amp;"&lt;/ele&gt;&lt;name&gt;"&amp;D129&amp;"&lt;/name&gt;&lt;desc&gt;Nombre oficial: "&amp;E129&amp;"&amp;#10;Altitud: "&amp;F129&amp;" m &amp;#10;Dificultad: "&amp;I129&amp;"&amp;#10;Más información: "&amp;J129&amp;"&lt;/desc&gt;&lt;/wpt&gt;"</f>
        <v>&lt;wpt lat="42.691278" lon="0.515167"&gt;&lt;ele&gt;3176&lt;/ele&gt;&lt;name&gt;Hito Occidental del Perdiguero&lt;/name&gt;&lt;desc&gt;Nombre oficial: Tuca d'el Molsèro&amp;#10;Altitud: 3176 m &amp;#10;Dificultad: F&amp;#10;Más información: &lt;/desc&gt;&lt;/wpt&gt;</v>
      </c>
      <c r="O129" s="48" t="str">
        <f>HYPERLINK("https://www.openstreetmap.org/edit#map=18/"&amp;G129 &amp; "/"&amp; H129 )</f>
        <v>https://www.openstreetmap.org/edit#map=18/42.691278/0.515167</v>
      </c>
      <c r="P129" s="31" t="str">
        <f>"&lt;a href='https://www.windy.com/"&amp;G129&amp;"/"&amp;H129&amp;"/wind?"&amp;G129&amp;","&amp;H129&amp;",13' target='_blank'&gt;&lt;img src='/wp-content/uploads/icono-windy-small.png' alt='Windy' title='Viento Windy'&gt;&lt;/a&gt;"</f>
        <v>&lt;a href='https://www.windy.com/42.691278/0.515167/wind?42.691278,0.515167,13' target='_blank'&gt;&lt;img src='/wp-content/uploads/icono-windy-small.png' alt='Windy' title='Viento Windy'&gt;&lt;/a&gt;</v>
      </c>
      <c r="Q129" s="47" t="str">
        <f>HYPERLINK("https://www.windy.com/"&amp;G129&amp;"/"&amp;H129&amp;"/wind?"&amp;G129&amp;","&amp;H129&amp;",13")</f>
        <v>https://www.windy.com/42.691278/0.515167/wind?42.691278,0.515167,13</v>
      </c>
      <c r="R129" s="31" t="str">
        <f>"&lt;a href='https://www.meteoblue.com/es/tiempo/pronostico/multimodel/"&amp;G129 &amp; "N" &amp; H129 &amp; "E" &amp; "' target='_blank'&gt;" &amp;"&lt;img src='/wp-content/uploads/icono-meteoblue-small.png' alt='Meteoblue' title='Multimodel Meteoblue'&gt;" &amp; "&lt;/a&gt;"</f>
        <v>&lt;a href='https://www.meteoblue.com/es/tiempo/pronostico/multimodel/42.691278N0.515167E' target='_blank'&gt;&lt;img src='/wp-content/uploads/icono-meteoblue-small.png' alt='Meteoblue' title='Multimodel Meteoblue'&gt;&lt;/a&gt;</v>
      </c>
      <c r="S129" s="47" t="str">
        <f>HYPERLINK("https://www.meteoblue.com/es/tiempo/pronostico/multimodel/"&amp;G129 &amp; "N" &amp; H129 &amp; "E")</f>
        <v>https://www.meteoblue.com/es/tiempo/pronostico/multimodel/42.691278N0.515167E</v>
      </c>
      <c r="T129" s="31" t="str">
        <f>"&lt;a href='https://brouter.de/brouter-web/#map=13/"&amp;G129&amp;"/"&amp;H129&amp;"/OpenTopoMap&amp;pois="&amp;H129&amp;","&amp;G129&amp; "' target='_blank'&gt;" &amp;"&lt;img src='/wp-content/uploads/icono-mapa-topografico-small.png' alt='Mapa topográfico brouter.de' title='Mapa topográfico brouter.de'&gt;" &amp; "&lt;/a&gt;"</f>
        <v>&lt;a href='https://brouter.de/brouter-web/#map=13/42.691278/0.515167/OpenTopoMap&amp;pois=0.515167,42.691278' target='_blank'&gt;&lt;img src='/wp-content/uploads/icono-mapa-topografico-small.png' alt='Mapa topográfico brouter.de' title='Mapa topográfico brouter.de'&gt;&lt;/a&gt;</v>
      </c>
      <c r="U129" s="47" t="str">
        <f>HYPERLINK("https://brouter.de/brouter-web/#map=13/"&amp;G129&amp;"/"&amp;H129&amp;"/OpenTopoMap&amp;pois="&amp;H129&amp;","&amp;G129)</f>
        <v>https://brouter.de/brouter-web/#map=13/42.691278/0.515167/OpenTopoMap&amp;pois=0.515167,42.691278</v>
      </c>
      <c r="V129" s="31" t="str">
        <f>"&lt;a href='https://gpx.studio/app#13/"&amp;G129&amp;"/"&amp;H129&amp;"' target='_blank'&gt;" &amp;"&lt;img src='/wp-content/uploads/icono-mapa-topografico-gpx-studio-small.png' alt='Mapa topográfico gpx.studio' title='Mapa topográfico gpx.studio'&gt;" &amp; "&lt;/a&gt;"</f>
        <v>&lt;a href='https://gpx.studio/app#13/42.691278/0.515167' target='_blank'&gt;&lt;img src='/wp-content/uploads/icono-mapa-topografico-gpx-studio-small.png' alt='Mapa topográfico gpx.studio' title='Mapa topográfico gpx.studio'&gt;&lt;/a&gt;</v>
      </c>
      <c r="W129" s="47" t="str">
        <f>HYPERLINK("https://gpx.studio/app#13/"&amp;G129&amp;"/"&amp;H129)</f>
        <v>https://gpx.studio/app#13/42.691278/0.515167</v>
      </c>
      <c r="X129" s="47" t="str">
        <f>HYPERLINK("https://nakarte.me/#m=13/"&amp;G129&amp;"/"&amp;H129&amp;"&amp;l=Czt/Sa")</f>
        <v>https://nakarte.me/#m=13/42.691278/0.515167&amp;l=Czt/Sa</v>
      </c>
      <c r="Y129" s="31" t="str">
        <f>"&lt;a href='https://www.google.com/maps/dir/42.8664,-2.6852/" &amp; G129&amp; "," &amp; H129 &amp; "' target='_blank'&gt;" &amp;"&lt;img src='/wp-content/uploads/icono-navegacion-google-maps-small.png' alt='Navegación Google Maps' title='Navegación Google Maps'&gt;" &amp; "&lt;/a&gt;"</f>
        <v>&lt;a href='https://www.google.com/maps/dir/42.8664,-2.6852/42.691278,0.515167' target='_blank'&gt;&lt;img src='/wp-content/uploads/icono-navegacion-google-maps-small.png' alt='Navegación Google Maps' title='Navegación Google Maps'&gt;&lt;/a&gt;</v>
      </c>
      <c r="Z129" s="46" t="str">
        <f>"&lt;a style='display: block; text-align: center; padding: 0px 0; font-size: 1.4em;' href='https://tresmiles.es/mapa.html?lat="&amp;G129&amp;"&amp;lon="&amp;H129&amp;"&amp;zoom=17'&gt;&lt;img src='/wp-content/uploads/icono-mapa-topografico-small.png' alt='Mapa' title='Mapa'&gt;&lt;/a&gt;"</f>
        <v>&lt;a style='display: block; text-align: center; padding: 0px 0; font-size: 1.4em;' href='https://tresmiles.es/mapa.html?lat=42.691278&amp;lon=0.515167&amp;zoom=17'&gt;&lt;img src='/wp-content/uploads/icono-mapa-topografico-small.png' alt='Mapa' title='Mapa'&gt;&lt;/a&gt;</v>
      </c>
      <c r="AA129" s="46" t="str">
        <f>IF(J129="",
"",
"&lt;div style='display: block; text-align: center; padding: 0px 0; font-size: 1.4em;'&gt;"&amp;
"&lt;a href='#!' class='open-popup' data-info='"&amp;"ℹ "&amp;J129&amp;"'&gt;"&amp;
"&lt;img src='/wp-content/uploads/icono-informacion-small.png' alt='Más información' title='Más información'&gt;"
&amp;"&lt;/a&gt;&lt;/div&gt;"
)</f>
        <v/>
      </c>
    </row>
    <row r="130" spans="1:27" ht="14.5" customHeight="1" x14ac:dyDescent="0.35">
      <c r="A130" s="32" t="s">
        <v>1025</v>
      </c>
      <c r="B130" s="32" t="s">
        <v>6</v>
      </c>
      <c r="C130" s="32" t="s">
        <v>1903</v>
      </c>
      <c r="D130" s="33" t="s">
        <v>1117</v>
      </c>
      <c r="E130" s="33" t="s">
        <v>592</v>
      </c>
      <c r="F130" s="34">
        <v>3172</v>
      </c>
      <c r="G130" s="35" t="s">
        <v>725</v>
      </c>
      <c r="H130" s="35" t="s">
        <v>726</v>
      </c>
      <c r="I130" s="37" t="s">
        <v>52</v>
      </c>
      <c r="J130" s="45" t="s">
        <v>2267</v>
      </c>
      <c r="K130" s="45" t="s">
        <v>1021</v>
      </c>
      <c r="L130" s="45" t="s">
        <v>1022</v>
      </c>
      <c r="M130" s="55">
        <v>1</v>
      </c>
      <c r="N130" s="46" t="str">
        <f>"&lt;wpt lat="""&amp;G130&amp;""" lon="""&amp;H130&amp;"""&gt;&lt;ele&gt;"&amp;F130&amp;"&lt;/ele&gt;&lt;name&gt;"&amp;D130&amp;"&lt;/name&gt;&lt;desc&gt;Nombre oficial: "&amp;E130&amp;"&amp;#10;Altitud: "&amp;F130&amp;" m &amp;#10;Dificultad: "&amp;I130&amp;"&amp;#10;Más información: "&amp;J130&amp;"&lt;/desc&gt;&lt;/wpt&gt;"</f>
        <v>&lt;wpt lat="42.690278" lon="0.524833"&gt;&lt;ele&gt;3172&lt;/ele&gt;&lt;name&gt;Hito Oriental de Perdiguero&lt;/name&gt;&lt;desc&gt;Nombre oficial: Fita d'el Perdiguèro&amp;#10;Altitud: 3172 m &amp;#10;Dificultad: F&amp;#10;Más información: POSIBLE DISCREPANCIA, ERROR O A ESTUDIAR. Las coordenadas son las indicadas por IGEAR y coincide en situación con la Guía Alejos (aunque en este caso descatalogado por prominencia 7 m). En OSM está puesto erróneamente algo más al oeste (42.690921, 0.522081). Es posible que esa cota indicada en OSM sea "Hito del Perdiguero" (sin orientación), ya que así se indica en algunos tracks de Wikiloc en los que también aparece el Hito Oriental de Perdiguero.&lt;/desc&gt;&lt;/wpt&gt;</v>
      </c>
      <c r="O130" s="48" t="str">
        <f>HYPERLINK("https://www.openstreetmap.org/edit#map=18/"&amp;G130 &amp; "/"&amp; H130 )</f>
        <v>https://www.openstreetmap.org/edit#map=18/42.690278/0.524833</v>
      </c>
      <c r="P130" s="31" t="str">
        <f>"&lt;a href='https://www.windy.com/"&amp;G130&amp;"/"&amp;H130&amp;"/wind?"&amp;G130&amp;","&amp;H130&amp;",13' target='_blank'&gt;&lt;img src='/wp-content/uploads/icono-windy-small.png' alt='Windy' title='Viento Windy'&gt;&lt;/a&gt;"</f>
        <v>&lt;a href='https://www.windy.com/42.690278/0.524833/wind?42.690278,0.524833,13' target='_blank'&gt;&lt;img src='/wp-content/uploads/icono-windy-small.png' alt='Windy' title='Viento Windy'&gt;&lt;/a&gt;</v>
      </c>
      <c r="Q130" s="47" t="str">
        <f>HYPERLINK("https://www.windy.com/"&amp;G130&amp;"/"&amp;H130&amp;"/wind?"&amp;G130&amp;","&amp;H130&amp;",13")</f>
        <v>https://www.windy.com/42.690278/0.524833/wind?42.690278,0.524833,13</v>
      </c>
      <c r="R130" s="31" t="str">
        <f>"&lt;a href='https://www.meteoblue.com/es/tiempo/pronostico/multimodel/"&amp;G130 &amp; "N" &amp; H130 &amp; "E" &amp; "' target='_blank'&gt;" &amp;"&lt;img src='/wp-content/uploads/icono-meteoblue-small.png' alt='Meteoblue' title='Multimodel Meteoblue'&gt;" &amp; "&lt;/a&gt;"</f>
        <v>&lt;a href='https://www.meteoblue.com/es/tiempo/pronostico/multimodel/42.690278N0.524833E' target='_blank'&gt;&lt;img src='/wp-content/uploads/icono-meteoblue-small.png' alt='Meteoblue' title='Multimodel Meteoblue'&gt;&lt;/a&gt;</v>
      </c>
      <c r="S130" s="47" t="str">
        <f>HYPERLINK("https://www.meteoblue.com/es/tiempo/pronostico/multimodel/"&amp;G130 &amp; "N" &amp; H130 &amp; "E")</f>
        <v>https://www.meteoblue.com/es/tiempo/pronostico/multimodel/42.690278N0.524833E</v>
      </c>
      <c r="T130" s="31" t="str">
        <f>"&lt;a href='https://brouter.de/brouter-web/#map=13/"&amp;G130&amp;"/"&amp;H130&amp;"/OpenTopoMap&amp;pois="&amp;H130&amp;","&amp;G130&amp; "' target='_blank'&gt;" &amp;"&lt;img src='/wp-content/uploads/icono-mapa-topografico-small.png' alt='Mapa topográfico brouter.de' title='Mapa topográfico brouter.de'&gt;" &amp; "&lt;/a&gt;"</f>
        <v>&lt;a href='https://brouter.de/brouter-web/#map=13/42.690278/0.524833/OpenTopoMap&amp;pois=0.524833,42.690278' target='_blank'&gt;&lt;img src='/wp-content/uploads/icono-mapa-topografico-small.png' alt='Mapa topográfico brouter.de' title='Mapa topográfico brouter.de'&gt;&lt;/a&gt;</v>
      </c>
      <c r="U130" s="47" t="str">
        <f>HYPERLINK("https://brouter.de/brouter-web/#map=13/"&amp;G130&amp;"/"&amp;H130&amp;"/OpenTopoMap&amp;pois="&amp;H130&amp;","&amp;G130)</f>
        <v>https://brouter.de/brouter-web/#map=13/42.690278/0.524833/OpenTopoMap&amp;pois=0.524833,42.690278</v>
      </c>
      <c r="V130" s="31" t="str">
        <f>"&lt;a href='https://gpx.studio/app#13/"&amp;G130&amp;"/"&amp;H130&amp;"' target='_blank'&gt;" &amp;"&lt;img src='/wp-content/uploads/icono-mapa-topografico-gpx-studio-small.png' alt='Mapa topográfico gpx.studio' title='Mapa topográfico gpx.studio'&gt;" &amp; "&lt;/a&gt;"</f>
        <v>&lt;a href='https://gpx.studio/app#13/42.690278/0.524833' target='_blank'&gt;&lt;img src='/wp-content/uploads/icono-mapa-topografico-gpx-studio-small.png' alt='Mapa topográfico gpx.studio' title='Mapa topográfico gpx.studio'&gt;&lt;/a&gt;</v>
      </c>
      <c r="W130" s="47" t="str">
        <f>HYPERLINK("https://gpx.studio/app#13/"&amp;G130&amp;"/"&amp;H130)</f>
        <v>https://gpx.studio/app#13/42.690278/0.524833</v>
      </c>
      <c r="X130" s="47" t="str">
        <f>HYPERLINK("https://nakarte.me/#m=13/"&amp;G130&amp;"/"&amp;H130&amp;"&amp;l=Czt/Sa")</f>
        <v>https://nakarte.me/#m=13/42.690278/0.524833&amp;l=Czt/Sa</v>
      </c>
      <c r="Y130" s="31" t="str">
        <f>"&lt;a href='https://www.google.com/maps/dir/42.8664,-2.6852/" &amp; G130&amp; "," &amp; H130 &amp; "' target='_blank'&gt;" &amp;"&lt;img src='/wp-content/uploads/icono-navegacion-google-maps-small.png' alt='Navegación Google Maps' title='Navegación Google Maps'&gt;" &amp; "&lt;/a&gt;"</f>
        <v>&lt;a href='https://www.google.com/maps/dir/42.8664,-2.6852/42.690278,0.524833' target='_blank'&gt;&lt;img src='/wp-content/uploads/icono-navegacion-google-maps-small.png' alt='Navegación Google Maps' title='Navegación Google Maps'&gt;&lt;/a&gt;</v>
      </c>
      <c r="Z130" s="46" t="str">
        <f>"&lt;a style='display: block; text-align: center; padding: 0px 0; font-size: 1.4em;' href='https://tresmiles.es/mapa.html?lat="&amp;G130&amp;"&amp;lon="&amp;H130&amp;"&amp;zoom=17'&gt;&lt;img src='/wp-content/uploads/icono-mapa-topografico-small.png' alt='Mapa' title='Mapa'&gt;&lt;/a&gt;"</f>
        <v>&lt;a style='display: block; text-align: center; padding: 0px 0; font-size: 1.4em;' href='https://tresmiles.es/mapa.html?lat=42.690278&amp;lon=0.524833&amp;zoom=17'&gt;&lt;img src='/wp-content/uploads/icono-mapa-topografico-small.png' alt='Mapa' title='Mapa'&gt;&lt;/a&gt;</v>
      </c>
      <c r="AA130" s="46" t="str">
        <f>IF(J130="",
"",
"&lt;div style='display: block; text-align: center; padding: 0px 0; font-size: 1.4em;'&gt;"&amp;
"&lt;a href='#!' class='open-popup' data-info='"&amp;"ℹ "&amp;J130&amp;"'&gt;"&amp;
"&lt;img src='/wp-content/uploads/icono-informacion-small.png' alt='Más información' title='Más información'&gt;"
&amp;"&lt;/a&gt;&lt;/div&gt;"
)</f>
        <v>&lt;div style='display: block; text-align: center; padding: 0px 0; font-size: 1.4em;'&gt;&lt;a href='#!' class='open-popup' data-info='ℹ POSIBLE DISCREPANCIA, ERROR O A ESTUDIAR. Las coordenadas son las indicadas por IGEAR y coincide en situación con la Guía Alejos (aunque en este caso descatalogado por prominencia 7 m). En OSM está puesto erróneamente algo más al oeste (42.690921, 0.522081). Es posible que esa cota indicada en OSM sea "Hito del Perdiguero" (sin orientación), ya que así se indica en algunos tracks de Wikiloc en los que también aparece el Hito Oriental de Perdiguero.'&gt;&lt;img src='/wp-content/uploads/icono-informacion-small.png' alt='Más información' title='Más información'&gt;&lt;/a&gt;&lt;/div&gt;</v>
      </c>
    </row>
    <row r="131" spans="1:27" ht="14.5" customHeight="1" x14ac:dyDescent="0.35">
      <c r="A131" s="32" t="s">
        <v>1024</v>
      </c>
      <c r="B131" s="32" t="s">
        <v>6</v>
      </c>
      <c r="C131" s="32" t="s">
        <v>1903</v>
      </c>
      <c r="D131" s="33" t="s">
        <v>1118</v>
      </c>
      <c r="E131" s="33" t="s">
        <v>565</v>
      </c>
      <c r="F131" s="34">
        <v>3133</v>
      </c>
      <c r="G131" s="38" t="s">
        <v>743</v>
      </c>
      <c r="H131" s="38" t="s">
        <v>744</v>
      </c>
      <c r="I131" s="37" t="s">
        <v>50</v>
      </c>
      <c r="J131" s="45"/>
      <c r="K131" s="45" t="s">
        <v>1022</v>
      </c>
      <c r="L131" s="45" t="s">
        <v>1022</v>
      </c>
      <c r="M131" s="55">
        <v>2</v>
      </c>
      <c r="N131" s="46" t="str">
        <f>"&lt;wpt lat="""&amp;G131&amp;""" lon="""&amp;H131&amp;"""&gt;&lt;ele&gt;"&amp;F131&amp;"&lt;/ele&gt;&lt;name&gt;"&amp;D131&amp;"&lt;/name&gt;&lt;desc&gt;Nombre oficial: "&amp;E131&amp;"&amp;#10;Altitud: "&amp;F131&amp;" m &amp;#10;Dificultad: "&amp;I131&amp;"&amp;#10;Más información: "&amp;J131&amp;"&lt;/desc&gt;&lt;/wpt&gt;"</f>
        <v>&lt;wpt lat="42.698833" lon="0.522833"&gt;&lt;ele&gt;3133&lt;/ele&gt;&lt;name&gt;Punta de Lliterola&lt;/name&gt;&lt;desc&gt;Nombre oficial: Tuca de Lliteròla&amp;#10;Altitud: 3133 m &amp;#10;Dificultad: F+&amp;#10;Más información: &lt;/desc&gt;&lt;/wpt&gt;</v>
      </c>
      <c r="O131" s="48" t="str">
        <f>HYPERLINK("https://www.openstreetmap.org/edit#map=18/"&amp;G131 &amp; "/"&amp; H131 )</f>
        <v>https://www.openstreetmap.org/edit#map=18/42.698833/0.522833</v>
      </c>
      <c r="P131" s="31" t="str">
        <f>"&lt;a href='https://www.windy.com/"&amp;G131&amp;"/"&amp;H131&amp;"/wind?"&amp;G131&amp;","&amp;H131&amp;",13' target='_blank'&gt;&lt;img src='/wp-content/uploads/icono-windy-small.png' alt='Windy' title='Viento Windy'&gt;&lt;/a&gt;"</f>
        <v>&lt;a href='https://www.windy.com/42.698833/0.522833/wind?42.698833,0.522833,13' target='_blank'&gt;&lt;img src='/wp-content/uploads/icono-windy-small.png' alt='Windy' title='Viento Windy'&gt;&lt;/a&gt;</v>
      </c>
      <c r="Q131" s="47" t="str">
        <f>HYPERLINK("https://www.windy.com/"&amp;G131&amp;"/"&amp;H131&amp;"/wind?"&amp;G131&amp;","&amp;H131&amp;",13")</f>
        <v>https://www.windy.com/42.698833/0.522833/wind?42.698833,0.522833,13</v>
      </c>
      <c r="R131" s="31" t="str">
        <f>"&lt;a href='https://www.meteoblue.com/es/tiempo/pronostico/multimodel/"&amp;G131 &amp; "N" &amp; H131 &amp; "E" &amp; "' target='_blank'&gt;" &amp;"&lt;img src='/wp-content/uploads/icono-meteoblue-small.png' alt='Meteoblue' title='Multimodel Meteoblue'&gt;" &amp; "&lt;/a&gt;"</f>
        <v>&lt;a href='https://www.meteoblue.com/es/tiempo/pronostico/multimodel/42.698833N0.522833E' target='_blank'&gt;&lt;img src='/wp-content/uploads/icono-meteoblue-small.png' alt='Meteoblue' title='Multimodel Meteoblue'&gt;&lt;/a&gt;</v>
      </c>
      <c r="S131" s="47" t="str">
        <f>HYPERLINK("https://www.meteoblue.com/es/tiempo/pronostico/multimodel/"&amp;G131 &amp; "N" &amp; H131 &amp; "E")</f>
        <v>https://www.meteoblue.com/es/tiempo/pronostico/multimodel/42.698833N0.522833E</v>
      </c>
      <c r="T131" s="31" t="str">
        <f>"&lt;a href='https://brouter.de/brouter-web/#map=13/"&amp;G131&amp;"/"&amp;H131&amp;"/OpenTopoMap&amp;pois="&amp;H131&amp;","&amp;G131&amp; "' target='_blank'&gt;" &amp;"&lt;img src='/wp-content/uploads/icono-mapa-topografico-small.png' alt='Mapa topográfico brouter.de' title='Mapa topográfico brouter.de'&gt;" &amp; "&lt;/a&gt;"</f>
        <v>&lt;a href='https://brouter.de/brouter-web/#map=13/42.698833/0.522833/OpenTopoMap&amp;pois=0.522833,42.698833' target='_blank'&gt;&lt;img src='/wp-content/uploads/icono-mapa-topografico-small.png' alt='Mapa topográfico brouter.de' title='Mapa topográfico brouter.de'&gt;&lt;/a&gt;</v>
      </c>
      <c r="U131" s="47" t="str">
        <f>HYPERLINK("https://brouter.de/brouter-web/#map=13/"&amp;G131&amp;"/"&amp;H131&amp;"/OpenTopoMap&amp;pois="&amp;H131&amp;","&amp;G131)</f>
        <v>https://brouter.de/brouter-web/#map=13/42.698833/0.522833/OpenTopoMap&amp;pois=0.522833,42.698833</v>
      </c>
      <c r="V131" s="31" t="str">
        <f>"&lt;a href='https://gpx.studio/app#13/"&amp;G131&amp;"/"&amp;H131&amp;"' target='_blank'&gt;" &amp;"&lt;img src='/wp-content/uploads/icono-mapa-topografico-gpx-studio-small.png' alt='Mapa topográfico gpx.studio' title='Mapa topográfico gpx.studio'&gt;" &amp; "&lt;/a&gt;"</f>
        <v>&lt;a href='https://gpx.studio/app#13/42.698833/0.522833' target='_blank'&gt;&lt;img src='/wp-content/uploads/icono-mapa-topografico-gpx-studio-small.png' alt='Mapa topográfico gpx.studio' title='Mapa topográfico gpx.studio'&gt;&lt;/a&gt;</v>
      </c>
      <c r="W131" s="47" t="str">
        <f>HYPERLINK("https://gpx.studio/app#13/"&amp;G131&amp;"/"&amp;H131)</f>
        <v>https://gpx.studio/app#13/42.698833/0.522833</v>
      </c>
      <c r="X131" s="47" t="str">
        <f>HYPERLINK("https://nakarte.me/#m=13/"&amp;G131&amp;"/"&amp;H131&amp;"&amp;l=Czt/Sa")</f>
        <v>https://nakarte.me/#m=13/42.698833/0.522833&amp;l=Czt/Sa</v>
      </c>
      <c r="Y131" s="31" t="str">
        <f>"&lt;a href='https://www.google.com/maps/dir/42.8664,-2.6852/" &amp; G131&amp; "," &amp; H131 &amp; "' target='_blank'&gt;" &amp;"&lt;img src='/wp-content/uploads/icono-navegacion-google-maps-small.png' alt='Navegación Google Maps' title='Navegación Google Maps'&gt;" &amp; "&lt;/a&gt;"</f>
        <v>&lt;a href='https://www.google.com/maps/dir/42.8664,-2.6852/42.698833,0.522833' target='_blank'&gt;&lt;img src='/wp-content/uploads/icono-navegacion-google-maps-small.png' alt='Navegación Google Maps' title='Navegación Google Maps'&gt;&lt;/a&gt;</v>
      </c>
      <c r="Z131" s="46" t="str">
        <f>"&lt;a style='display: block; text-align: center; padding: 0px 0; font-size: 1.4em;' href='https://tresmiles.es/mapa.html?lat="&amp;G131&amp;"&amp;lon="&amp;H131&amp;"&amp;zoom=17'&gt;&lt;img src='/wp-content/uploads/icono-mapa-topografico-small.png' alt='Mapa' title='Mapa'&gt;&lt;/a&gt;"</f>
        <v>&lt;a style='display: block; text-align: center; padding: 0px 0; font-size: 1.4em;' href='https://tresmiles.es/mapa.html?lat=42.698833&amp;lon=0.522833&amp;zoom=17'&gt;&lt;img src='/wp-content/uploads/icono-mapa-topografico-small.png' alt='Mapa' title='Mapa'&gt;&lt;/a&gt;</v>
      </c>
      <c r="AA131" s="46" t="str">
        <f>IF(J131="",
"",
"&lt;div style='display: block; text-align: center; padding: 0px 0; font-size: 1.4em;'&gt;"&amp;
"&lt;a href='#!' class='open-popup' data-info='"&amp;"ℹ "&amp;J131&amp;"'&gt;"&amp;
"&lt;img src='/wp-content/uploads/icono-informacion-small.png' alt='Más información' title='Más información'&gt;"
&amp;"&lt;/a&gt;&lt;/div&gt;"
)</f>
        <v/>
      </c>
    </row>
    <row r="132" spans="1:27" ht="14.5" customHeight="1" x14ac:dyDescent="0.35">
      <c r="A132" s="32" t="s">
        <v>1024</v>
      </c>
      <c r="B132" s="32" t="s">
        <v>6</v>
      </c>
      <c r="C132" s="32" t="s">
        <v>1903</v>
      </c>
      <c r="D132" s="33" t="s">
        <v>1540</v>
      </c>
      <c r="E132" s="33" t="s">
        <v>566</v>
      </c>
      <c r="F132" s="34">
        <v>3128</v>
      </c>
      <c r="G132" s="38" t="s">
        <v>753</v>
      </c>
      <c r="H132" s="38" t="s">
        <v>754</v>
      </c>
      <c r="I132" s="37" t="s">
        <v>51</v>
      </c>
      <c r="J132" s="45"/>
      <c r="K132" s="45" t="s">
        <v>1022</v>
      </c>
      <c r="L132" s="45" t="s">
        <v>1022</v>
      </c>
      <c r="M132" s="55">
        <v>1</v>
      </c>
      <c r="N132" s="46" t="str">
        <f>"&lt;wpt lat="""&amp;G132&amp;""" lon="""&amp;H132&amp;"""&gt;&lt;ele&gt;"&amp;F132&amp;"&lt;/ele&gt;&lt;name&gt;"&amp;D132&amp;"&lt;/name&gt;&lt;desc&gt;Nombre oficial: "&amp;E132&amp;"&amp;#10;Altitud: "&amp;F132&amp;" m &amp;#10;Dificultad: "&amp;I132&amp;"&amp;#10;Más información: "&amp;J132&amp;"&lt;/desc&gt;&lt;/wpt&gt;"</f>
        <v>&lt;wpt lat="42.699972" lon="0.477389"&gt;&lt;ele&gt;3128&lt;/ele&gt;&lt;name&gt;Pico de Gourgs Blancs&lt;/name&gt;&lt;desc&gt;Nombre oficial: Tuca de Gorgs Bllancs&amp;#10;Altitud: 3128 m &amp;#10;Dificultad: PD-&amp;#10;Más información: &lt;/desc&gt;&lt;/wpt&gt;</v>
      </c>
      <c r="O132" s="48" t="str">
        <f>HYPERLINK("https://www.openstreetmap.org/edit#map=18/"&amp;G132 &amp; "/"&amp; H132 )</f>
        <v>https://www.openstreetmap.org/edit#map=18/42.699972/0.477389</v>
      </c>
      <c r="P132" s="31" t="str">
        <f>"&lt;a href='https://www.windy.com/"&amp;G132&amp;"/"&amp;H132&amp;"/wind?"&amp;G132&amp;","&amp;H132&amp;",13' target='_blank'&gt;&lt;img src='/wp-content/uploads/icono-windy-small.png' alt='Windy' title='Viento Windy'&gt;&lt;/a&gt;"</f>
        <v>&lt;a href='https://www.windy.com/42.699972/0.477389/wind?42.699972,0.477389,13' target='_blank'&gt;&lt;img src='/wp-content/uploads/icono-windy-small.png' alt='Windy' title='Viento Windy'&gt;&lt;/a&gt;</v>
      </c>
      <c r="Q132" s="47" t="str">
        <f>HYPERLINK("https://www.windy.com/"&amp;G132&amp;"/"&amp;H132&amp;"/wind?"&amp;G132&amp;","&amp;H132&amp;",13")</f>
        <v>https://www.windy.com/42.699972/0.477389/wind?42.699972,0.477389,13</v>
      </c>
      <c r="R132" s="31" t="str">
        <f>"&lt;a href='https://www.meteoblue.com/es/tiempo/pronostico/multimodel/"&amp;G132 &amp; "N" &amp; H132 &amp; "E" &amp; "' target='_blank'&gt;" &amp;"&lt;img src='/wp-content/uploads/icono-meteoblue-small.png' alt='Meteoblue' title='Multimodel Meteoblue'&gt;" &amp; "&lt;/a&gt;"</f>
        <v>&lt;a href='https://www.meteoblue.com/es/tiempo/pronostico/multimodel/42.699972N0.477389E' target='_blank'&gt;&lt;img src='/wp-content/uploads/icono-meteoblue-small.png' alt='Meteoblue' title='Multimodel Meteoblue'&gt;&lt;/a&gt;</v>
      </c>
      <c r="S132" s="47" t="str">
        <f>HYPERLINK("https://www.meteoblue.com/es/tiempo/pronostico/multimodel/"&amp;G132 &amp; "N" &amp; H132 &amp; "E")</f>
        <v>https://www.meteoblue.com/es/tiempo/pronostico/multimodel/42.699972N0.477389E</v>
      </c>
      <c r="T132" s="31" t="str">
        <f>"&lt;a href='https://brouter.de/brouter-web/#map=13/"&amp;G132&amp;"/"&amp;H132&amp;"/OpenTopoMap&amp;pois="&amp;H132&amp;","&amp;G132&amp; "' target='_blank'&gt;" &amp;"&lt;img src='/wp-content/uploads/icono-mapa-topografico-small.png' alt='Mapa topográfico brouter.de' title='Mapa topográfico brouter.de'&gt;" &amp; "&lt;/a&gt;"</f>
        <v>&lt;a href='https://brouter.de/brouter-web/#map=13/42.699972/0.477389/OpenTopoMap&amp;pois=0.477389,42.699972' target='_blank'&gt;&lt;img src='/wp-content/uploads/icono-mapa-topografico-small.png' alt='Mapa topográfico brouter.de' title='Mapa topográfico brouter.de'&gt;&lt;/a&gt;</v>
      </c>
      <c r="U132" s="47" t="str">
        <f>HYPERLINK("https://brouter.de/brouter-web/#map=13/"&amp;G132&amp;"/"&amp;H132&amp;"/OpenTopoMap&amp;pois="&amp;H132&amp;","&amp;G132)</f>
        <v>https://brouter.de/brouter-web/#map=13/42.699972/0.477389/OpenTopoMap&amp;pois=0.477389,42.699972</v>
      </c>
      <c r="V132" s="31" t="str">
        <f>"&lt;a href='https://gpx.studio/app#13/"&amp;G132&amp;"/"&amp;H132&amp;"' target='_blank'&gt;" &amp;"&lt;img src='/wp-content/uploads/icono-mapa-topografico-gpx-studio-small.png' alt='Mapa topográfico gpx.studio' title='Mapa topográfico gpx.studio'&gt;" &amp; "&lt;/a&gt;"</f>
        <v>&lt;a href='https://gpx.studio/app#13/42.699972/0.477389' target='_blank'&gt;&lt;img src='/wp-content/uploads/icono-mapa-topografico-gpx-studio-small.png' alt='Mapa topográfico gpx.studio' title='Mapa topográfico gpx.studio'&gt;&lt;/a&gt;</v>
      </c>
      <c r="W132" s="47" t="str">
        <f>HYPERLINK("https://gpx.studio/app#13/"&amp;G132&amp;"/"&amp;H132)</f>
        <v>https://gpx.studio/app#13/42.699972/0.477389</v>
      </c>
      <c r="X132" s="47" t="str">
        <f>HYPERLINK("https://nakarte.me/#m=13/"&amp;G132&amp;"/"&amp;H132&amp;"&amp;l=Czt/Sa")</f>
        <v>https://nakarte.me/#m=13/42.699972/0.477389&amp;l=Czt/Sa</v>
      </c>
      <c r="Y132" s="31" t="str">
        <f>"&lt;a href='https://www.google.com/maps/dir/42.8664,-2.6852/" &amp; G132&amp; "," &amp; H132 &amp; "' target='_blank'&gt;" &amp;"&lt;img src='/wp-content/uploads/icono-navegacion-google-maps-small.png' alt='Navegación Google Maps' title='Navegación Google Maps'&gt;" &amp; "&lt;/a&gt;"</f>
        <v>&lt;a href='https://www.google.com/maps/dir/42.8664,-2.6852/42.699972,0.477389' target='_blank'&gt;&lt;img src='/wp-content/uploads/icono-navegacion-google-maps-small.png' alt='Navegación Google Maps' title='Navegación Google Maps'&gt;&lt;/a&gt;</v>
      </c>
      <c r="Z132" s="46" t="str">
        <f>"&lt;a style='display: block; text-align: center; padding: 0px 0; font-size: 1.4em;' href='https://tresmiles.es/mapa.html?lat="&amp;G132&amp;"&amp;lon="&amp;H132&amp;"&amp;zoom=17'&gt;&lt;img src='/wp-content/uploads/icono-mapa-topografico-small.png' alt='Mapa' title='Mapa'&gt;&lt;/a&gt;"</f>
        <v>&lt;a style='display: block; text-align: center; padding: 0px 0; font-size: 1.4em;' href='https://tresmiles.es/mapa.html?lat=42.699972&amp;lon=0.477389&amp;zoom=17'&gt;&lt;img src='/wp-content/uploads/icono-mapa-topografico-small.png' alt='Mapa' title='Mapa'&gt;&lt;/a&gt;</v>
      </c>
      <c r="AA132" s="46" t="str">
        <f>IF(J132="",
"",
"&lt;div style='display: block; text-align: center; padding: 0px 0; font-size: 1.4em;'&gt;"&amp;
"&lt;a href='#!' class='open-popup' data-info='"&amp;"ℹ "&amp;J132&amp;"'&gt;"&amp;
"&lt;img src='/wp-content/uploads/icono-informacion-small.png' alt='Más información' title='Más información'&gt;"
&amp;"&lt;/a&gt;&lt;/div&gt;"
)</f>
        <v/>
      </c>
    </row>
    <row r="133" spans="1:27" ht="14.5" customHeight="1" x14ac:dyDescent="0.35">
      <c r="A133" s="32" t="s">
        <v>1024</v>
      </c>
      <c r="B133" s="32" t="s">
        <v>6</v>
      </c>
      <c r="C133" s="32" t="s">
        <v>1903</v>
      </c>
      <c r="D133" s="33" t="s">
        <v>301</v>
      </c>
      <c r="E133" s="33" t="s">
        <v>567</v>
      </c>
      <c r="F133" s="34">
        <v>3122</v>
      </c>
      <c r="G133" s="38" t="s">
        <v>759</v>
      </c>
      <c r="H133" s="38" t="s">
        <v>760</v>
      </c>
      <c r="I133" s="37" t="s">
        <v>50</v>
      </c>
      <c r="J133" s="45"/>
      <c r="K133" s="45" t="s">
        <v>1022</v>
      </c>
      <c r="L133" s="45" t="s">
        <v>1022</v>
      </c>
      <c r="M133" s="55">
        <v>2</v>
      </c>
      <c r="N133" s="46" t="str">
        <f>"&lt;wpt lat="""&amp;G133&amp;""" lon="""&amp;H133&amp;"""&gt;&lt;ele&gt;"&amp;F133&amp;"&lt;/ele&gt;&lt;name&gt;"&amp;D133&amp;"&lt;/name&gt;&lt;desc&gt;Nombre oficial: "&amp;E133&amp;"&amp;#10;Altitud: "&amp;F133&amp;" m &amp;#10;Dificultad: "&amp;I133&amp;"&amp;#10;Más información: "&amp;J133&amp;"&lt;/desc&gt;&lt;/wpt&gt;"</f>
        <v>&lt;wpt lat="42.697639" lon="0.520889"&gt;&lt;ele&gt;3122&lt;/ele&gt;&lt;name&gt;Pico Royo&lt;/name&gt;&lt;desc&gt;Nombre oficial: Tuca Ròya de Lliteròla&amp;#10;Altitud: 3122 m &amp;#10;Dificultad: F+&amp;#10;Más información: &lt;/desc&gt;&lt;/wpt&gt;</v>
      </c>
      <c r="O133" s="48" t="str">
        <f>HYPERLINK("https://www.openstreetmap.org/edit#map=18/"&amp;G133 &amp; "/"&amp; H133 )</f>
        <v>https://www.openstreetmap.org/edit#map=18/42.697639/0.520889</v>
      </c>
      <c r="P133" s="31" t="str">
        <f>"&lt;a href='https://www.windy.com/"&amp;G133&amp;"/"&amp;H133&amp;"/wind?"&amp;G133&amp;","&amp;H133&amp;",13' target='_blank'&gt;&lt;img src='/wp-content/uploads/icono-windy-small.png' alt='Windy' title='Viento Windy'&gt;&lt;/a&gt;"</f>
        <v>&lt;a href='https://www.windy.com/42.697639/0.520889/wind?42.697639,0.520889,13' target='_blank'&gt;&lt;img src='/wp-content/uploads/icono-windy-small.png' alt='Windy' title='Viento Windy'&gt;&lt;/a&gt;</v>
      </c>
      <c r="Q133" s="47" t="str">
        <f>HYPERLINK("https://www.windy.com/"&amp;G133&amp;"/"&amp;H133&amp;"/wind?"&amp;G133&amp;","&amp;H133&amp;",13")</f>
        <v>https://www.windy.com/42.697639/0.520889/wind?42.697639,0.520889,13</v>
      </c>
      <c r="R133" s="31" t="str">
        <f>"&lt;a href='https://www.meteoblue.com/es/tiempo/pronostico/multimodel/"&amp;G133 &amp; "N" &amp; H133 &amp; "E" &amp; "' target='_blank'&gt;" &amp;"&lt;img src='/wp-content/uploads/icono-meteoblue-small.png' alt='Meteoblue' title='Multimodel Meteoblue'&gt;" &amp; "&lt;/a&gt;"</f>
        <v>&lt;a href='https://www.meteoblue.com/es/tiempo/pronostico/multimodel/42.697639N0.520889E' target='_blank'&gt;&lt;img src='/wp-content/uploads/icono-meteoblue-small.png' alt='Meteoblue' title='Multimodel Meteoblue'&gt;&lt;/a&gt;</v>
      </c>
      <c r="S133" s="47" t="str">
        <f>HYPERLINK("https://www.meteoblue.com/es/tiempo/pronostico/multimodel/"&amp;G133 &amp; "N" &amp; H133 &amp; "E")</f>
        <v>https://www.meteoblue.com/es/tiempo/pronostico/multimodel/42.697639N0.520889E</v>
      </c>
      <c r="T133" s="31" t="str">
        <f>"&lt;a href='https://brouter.de/brouter-web/#map=13/"&amp;G133&amp;"/"&amp;H133&amp;"/OpenTopoMap&amp;pois="&amp;H133&amp;","&amp;G133&amp; "' target='_blank'&gt;" &amp;"&lt;img src='/wp-content/uploads/icono-mapa-topografico-small.png' alt='Mapa topográfico brouter.de' title='Mapa topográfico brouter.de'&gt;" &amp; "&lt;/a&gt;"</f>
        <v>&lt;a href='https://brouter.de/brouter-web/#map=13/42.697639/0.520889/OpenTopoMap&amp;pois=0.520889,42.697639' target='_blank'&gt;&lt;img src='/wp-content/uploads/icono-mapa-topografico-small.png' alt='Mapa topográfico brouter.de' title='Mapa topográfico brouter.de'&gt;&lt;/a&gt;</v>
      </c>
      <c r="U133" s="47" t="str">
        <f>HYPERLINK("https://brouter.de/brouter-web/#map=13/"&amp;G133&amp;"/"&amp;H133&amp;"/OpenTopoMap&amp;pois="&amp;H133&amp;","&amp;G133)</f>
        <v>https://brouter.de/brouter-web/#map=13/42.697639/0.520889/OpenTopoMap&amp;pois=0.520889,42.697639</v>
      </c>
      <c r="V133" s="31" t="str">
        <f>"&lt;a href='https://gpx.studio/app#13/"&amp;G133&amp;"/"&amp;H133&amp;"' target='_blank'&gt;" &amp;"&lt;img src='/wp-content/uploads/icono-mapa-topografico-gpx-studio-small.png' alt='Mapa topográfico gpx.studio' title='Mapa topográfico gpx.studio'&gt;" &amp; "&lt;/a&gt;"</f>
        <v>&lt;a href='https://gpx.studio/app#13/42.697639/0.520889' target='_blank'&gt;&lt;img src='/wp-content/uploads/icono-mapa-topografico-gpx-studio-small.png' alt='Mapa topográfico gpx.studio' title='Mapa topográfico gpx.studio'&gt;&lt;/a&gt;</v>
      </c>
      <c r="W133" s="47" t="str">
        <f>HYPERLINK("https://gpx.studio/app#13/"&amp;G133&amp;"/"&amp;H133)</f>
        <v>https://gpx.studio/app#13/42.697639/0.520889</v>
      </c>
      <c r="X133" s="47" t="str">
        <f>HYPERLINK("https://nakarte.me/#m=13/"&amp;G133&amp;"/"&amp;H133&amp;"&amp;l=Czt/Sa")</f>
        <v>https://nakarte.me/#m=13/42.697639/0.520889&amp;l=Czt/Sa</v>
      </c>
      <c r="Y133" s="31" t="str">
        <f>"&lt;a href='https://www.google.com/maps/dir/42.8664,-2.6852/" &amp; G133&amp; "," &amp; H133 &amp; "' target='_blank'&gt;" &amp;"&lt;img src='/wp-content/uploads/icono-navegacion-google-maps-small.png' alt='Navegación Google Maps' title='Navegación Google Maps'&gt;" &amp; "&lt;/a&gt;"</f>
        <v>&lt;a href='https://www.google.com/maps/dir/42.8664,-2.6852/42.697639,0.520889' target='_blank'&gt;&lt;img src='/wp-content/uploads/icono-navegacion-google-maps-small.png' alt='Navegación Google Maps' title='Navegación Google Maps'&gt;&lt;/a&gt;</v>
      </c>
      <c r="Z133" s="46" t="str">
        <f>"&lt;a style='display: block; text-align: center; padding: 0px 0; font-size: 1.4em;' href='https://tresmiles.es/mapa.html?lat="&amp;G133&amp;"&amp;lon="&amp;H133&amp;"&amp;zoom=17'&gt;&lt;img src='/wp-content/uploads/icono-mapa-topografico-small.png' alt='Mapa' title='Mapa'&gt;&lt;/a&gt;"</f>
        <v>&lt;a style='display: block; text-align: center; padding: 0px 0; font-size: 1.4em;' href='https://tresmiles.es/mapa.html?lat=42.697639&amp;lon=0.520889&amp;zoom=17'&gt;&lt;img src='/wp-content/uploads/icono-mapa-topografico-small.png' alt='Mapa' title='Mapa'&gt;&lt;/a&gt;</v>
      </c>
      <c r="AA133" s="46" t="str">
        <f>IF(J133="",
"",
"&lt;div style='display: block; text-align: center; padding: 0px 0; font-size: 1.4em;'&gt;"&amp;
"&lt;a href='#!' class='open-popup' data-info='"&amp;"ℹ "&amp;J133&amp;"'&gt;"&amp;
"&lt;img src='/wp-content/uploads/icono-informacion-small.png' alt='Más información' title='Más información'&gt;"
&amp;"&lt;/a&gt;&lt;/div&gt;"
)</f>
        <v/>
      </c>
    </row>
    <row r="134" spans="1:27" ht="14.5" customHeight="1" x14ac:dyDescent="0.35">
      <c r="A134" s="32" t="s">
        <v>1024</v>
      </c>
      <c r="B134" s="32" t="s">
        <v>6</v>
      </c>
      <c r="C134" s="32" t="s">
        <v>1903</v>
      </c>
      <c r="D134" s="33" t="s">
        <v>1546</v>
      </c>
      <c r="E134" s="37" t="s">
        <v>4</v>
      </c>
      <c r="F134" s="36">
        <v>3114</v>
      </c>
      <c r="G134" s="37" t="s">
        <v>1148</v>
      </c>
      <c r="H134" s="37" t="s">
        <v>1149</v>
      </c>
      <c r="I134" s="37" t="s">
        <v>51</v>
      </c>
      <c r="J134" s="45" t="s">
        <v>2290</v>
      </c>
      <c r="K134" s="45" t="s">
        <v>1022</v>
      </c>
      <c r="L134" s="45" t="s">
        <v>1021</v>
      </c>
      <c r="M134" s="55">
        <v>1</v>
      </c>
      <c r="N134" s="46" t="str">
        <f>"&lt;wpt lat="""&amp;G134&amp;""" lon="""&amp;H134&amp;"""&gt;&lt;ele&gt;"&amp;F134&amp;"&lt;/ele&gt;&lt;name&gt;"&amp;D134&amp;"&lt;/name&gt;&lt;desc&gt;Nombre oficial: "&amp;E134&amp;"&amp;#10;Altitud: "&amp;F134&amp;" m &amp;#10;Dificultad: "&amp;I134&amp;"&amp;#10;Más información: "&amp;J134&amp;"&lt;/desc&gt;&lt;/wpt&gt;"</f>
        <v>&lt;wpt lat="42.700025" lon="0.476414"&gt;&lt;ele&gt;3114&lt;/ele&gt;&lt;name&gt;Torre Armengaud&lt;/name&gt;&lt;desc&gt;Nombre oficial: &amp;#10;Altitud: 3114 m &amp;#10;Dificultad: PD-&amp;#10;Más información: POSIBLE DISCREPANCIA, ERROR O A ESTUDIAR. Guía Alejos/INGEAR&lt;/desc&gt;&lt;/wpt&gt;</v>
      </c>
      <c r="O134" s="48" t="str">
        <f>HYPERLINK("https://www.openstreetmap.org/edit#map=18/"&amp;G134 &amp; "/"&amp; H134 )</f>
        <v>https://www.openstreetmap.org/edit#map=18/42.700025/0.476414</v>
      </c>
      <c r="P134" s="31" t="str">
        <f>"&lt;a href='https://www.windy.com/"&amp;G134&amp;"/"&amp;H134&amp;"/wind?"&amp;G134&amp;","&amp;H134&amp;",13' target='_blank'&gt;&lt;img src='/wp-content/uploads/icono-windy-small.png' alt='Windy' title='Viento Windy'&gt;&lt;/a&gt;"</f>
        <v>&lt;a href='https://www.windy.com/42.700025/0.476414/wind?42.700025,0.476414,13' target='_blank'&gt;&lt;img src='/wp-content/uploads/icono-windy-small.png' alt='Windy' title='Viento Windy'&gt;&lt;/a&gt;</v>
      </c>
      <c r="Q134" s="47" t="str">
        <f>HYPERLINK("https://www.windy.com/"&amp;G134&amp;"/"&amp;H134&amp;"/wind?"&amp;G134&amp;","&amp;H134&amp;",13")</f>
        <v>https://www.windy.com/42.700025/0.476414/wind?42.700025,0.476414,13</v>
      </c>
      <c r="R134" s="31" t="str">
        <f>"&lt;a href='https://www.meteoblue.com/es/tiempo/pronostico/multimodel/"&amp;G134 &amp; "N" &amp; H134 &amp; "E" &amp; "' target='_blank'&gt;" &amp;"&lt;img src='/wp-content/uploads/icono-meteoblue-small.png' alt='Meteoblue' title='Multimodel Meteoblue'&gt;" &amp; "&lt;/a&gt;"</f>
        <v>&lt;a href='https://www.meteoblue.com/es/tiempo/pronostico/multimodel/42.700025N0.476414E' target='_blank'&gt;&lt;img src='/wp-content/uploads/icono-meteoblue-small.png' alt='Meteoblue' title='Multimodel Meteoblue'&gt;&lt;/a&gt;</v>
      </c>
      <c r="S134" s="47" t="str">
        <f>HYPERLINK("https://www.meteoblue.com/es/tiempo/pronostico/multimodel/"&amp;G134 &amp; "N" &amp; H134 &amp; "E")</f>
        <v>https://www.meteoblue.com/es/tiempo/pronostico/multimodel/42.700025N0.476414E</v>
      </c>
      <c r="T134" s="31" t="str">
        <f>"&lt;a href='https://brouter.de/brouter-web/#map=13/"&amp;G134&amp;"/"&amp;H134&amp;"/OpenTopoMap&amp;pois="&amp;H134&amp;","&amp;G134&amp; "' target='_blank'&gt;" &amp;"&lt;img src='/wp-content/uploads/icono-mapa-topografico-small.png' alt='Mapa topográfico brouter.de' title='Mapa topográfico brouter.de'&gt;" &amp; "&lt;/a&gt;"</f>
        <v>&lt;a href='https://brouter.de/brouter-web/#map=13/42.700025/0.476414/OpenTopoMap&amp;pois=0.476414,42.700025' target='_blank'&gt;&lt;img src='/wp-content/uploads/icono-mapa-topografico-small.png' alt='Mapa topográfico brouter.de' title='Mapa topográfico brouter.de'&gt;&lt;/a&gt;</v>
      </c>
      <c r="U134" s="47" t="str">
        <f>HYPERLINK("https://brouter.de/brouter-web/#map=13/"&amp;G134&amp;"/"&amp;H134&amp;"/OpenTopoMap&amp;pois="&amp;H134&amp;","&amp;G134)</f>
        <v>https://brouter.de/brouter-web/#map=13/42.700025/0.476414/OpenTopoMap&amp;pois=0.476414,42.700025</v>
      </c>
      <c r="V134" s="31" t="str">
        <f>"&lt;a href='https://gpx.studio/app#13/"&amp;G134&amp;"/"&amp;H134&amp;"' target='_blank'&gt;" &amp;"&lt;img src='/wp-content/uploads/icono-mapa-topografico-gpx-studio-small.png' alt='Mapa topográfico gpx.studio' title='Mapa topográfico gpx.studio'&gt;" &amp; "&lt;/a&gt;"</f>
        <v>&lt;a href='https://gpx.studio/app#13/42.700025/0.476414' target='_blank'&gt;&lt;img src='/wp-content/uploads/icono-mapa-topografico-gpx-studio-small.png' alt='Mapa topográfico gpx.studio' title='Mapa topográfico gpx.studio'&gt;&lt;/a&gt;</v>
      </c>
      <c r="W134" s="47" t="str">
        <f>HYPERLINK("https://gpx.studio/app#13/"&amp;G134&amp;"/"&amp;H134)</f>
        <v>https://gpx.studio/app#13/42.700025/0.476414</v>
      </c>
      <c r="X134" s="47" t="str">
        <f>HYPERLINK("https://nakarte.me/#m=13/"&amp;G134&amp;"/"&amp;H134&amp;"&amp;l=Czt/Sa")</f>
        <v>https://nakarte.me/#m=13/42.700025/0.476414&amp;l=Czt/Sa</v>
      </c>
      <c r="Y134" s="31" t="str">
        <f>"&lt;a href='https://www.google.com/maps/dir/42.8664,-2.6852/" &amp; G134&amp; "," &amp; H134 &amp; "' target='_blank'&gt;" &amp;"&lt;img src='/wp-content/uploads/icono-navegacion-google-maps-small.png' alt='Navegación Google Maps' title='Navegación Google Maps'&gt;" &amp; "&lt;/a&gt;"</f>
        <v>&lt;a href='https://www.google.com/maps/dir/42.8664,-2.6852/42.700025,0.476414' target='_blank'&gt;&lt;img src='/wp-content/uploads/icono-navegacion-google-maps-small.png' alt='Navegación Google Maps' title='Navegación Google Maps'&gt;&lt;/a&gt;</v>
      </c>
      <c r="Z134" s="46" t="str">
        <f>"&lt;a style='display: block; text-align: center; padding: 0px 0; font-size: 1.4em;' href='https://tresmiles.es/mapa.html?lat="&amp;G134&amp;"&amp;lon="&amp;H134&amp;"&amp;zoom=17'&gt;&lt;img src='/wp-content/uploads/icono-mapa-topografico-small.png' alt='Mapa' title='Mapa'&gt;&lt;/a&gt;"</f>
        <v>&lt;a style='display: block; text-align: center; padding: 0px 0; font-size: 1.4em;' href='https://tresmiles.es/mapa.html?lat=42.700025&amp;lon=0.476414&amp;zoom=17'&gt;&lt;img src='/wp-content/uploads/icono-mapa-topografico-small.png' alt='Mapa' title='Mapa'&gt;&lt;/a&gt;</v>
      </c>
      <c r="AA134" s="46" t="str">
        <f>IF(J134="",
"",
"&lt;div style='display: block; text-align: center; padding: 0px 0; font-size: 1.4em;'&gt;"&amp;
"&lt;a href='#!' class='open-popup' data-info='"&amp;"ℹ "&amp;J134&amp;"'&gt;"&amp;
"&lt;img src='/wp-content/uploads/icono-informacion-small.png' alt='Más información' title='Más información'&gt;"
&amp;"&lt;/a&gt;&lt;/div&gt;"
)</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135" spans="1:27" ht="14.5" customHeight="1" x14ac:dyDescent="0.35">
      <c r="A135" s="32" t="s">
        <v>1024</v>
      </c>
      <c r="B135" s="32" t="s">
        <v>6</v>
      </c>
      <c r="C135" s="32" t="s">
        <v>1903</v>
      </c>
      <c r="D135" s="33" t="s">
        <v>1123</v>
      </c>
      <c r="E135" s="33" t="s">
        <v>307</v>
      </c>
      <c r="F135" s="34">
        <v>3111</v>
      </c>
      <c r="G135" s="38" t="s">
        <v>773</v>
      </c>
      <c r="H135" s="38" t="s">
        <v>774</v>
      </c>
      <c r="I135" s="37" t="s">
        <v>50</v>
      </c>
      <c r="J135" s="45"/>
      <c r="K135" s="45" t="s">
        <v>1022</v>
      </c>
      <c r="L135" s="45" t="s">
        <v>1022</v>
      </c>
      <c r="M135" s="55">
        <v>1</v>
      </c>
      <c r="N135" s="46" t="str">
        <f>"&lt;wpt lat="""&amp;G135&amp;""" lon="""&amp;H135&amp;"""&gt;&lt;ele&gt;"&amp;F135&amp;"&lt;/ele&gt;&lt;name&gt;"&amp;D135&amp;"&lt;/name&gt;&lt;desc&gt;Nombre oficial: "&amp;E135&amp;"&amp;#10;Altitud: "&amp;F135&amp;" m &amp;#10;Dificultad: "&amp;I135&amp;"&amp;#10;Más información: "&amp;J135&amp;"&lt;/desc&gt;&lt;/wpt&gt;"</f>
        <v>&lt;wpt lat="42.701361" lon="0.545500"&gt;&lt;ele&gt;3111&lt;/ele&gt;&lt;name&gt;Pico de Maupas / Malpas&lt;/name&gt;&lt;desc&gt;Nombre oficial: Tuca de Malpás&amp;#10;Altitud: 3111 m &amp;#10;Dificultad: F+&amp;#10;Más información: &lt;/desc&gt;&lt;/wpt&gt;</v>
      </c>
      <c r="O135" s="48" t="str">
        <f>HYPERLINK("https://www.openstreetmap.org/edit#map=18/"&amp;G135 &amp; "/"&amp; H135 )</f>
        <v>https://www.openstreetmap.org/edit#map=18/42.701361/0.545500</v>
      </c>
      <c r="P135" s="31" t="str">
        <f>"&lt;a href='https://www.windy.com/"&amp;G135&amp;"/"&amp;H135&amp;"/wind?"&amp;G135&amp;","&amp;H135&amp;",13' target='_blank'&gt;&lt;img src='/wp-content/uploads/icono-windy-small.png' alt='Windy' title='Viento Windy'&gt;&lt;/a&gt;"</f>
        <v>&lt;a href='https://www.windy.com/42.701361/0.545500/wind?42.701361,0.545500,13' target='_blank'&gt;&lt;img src='/wp-content/uploads/icono-windy-small.png' alt='Windy' title='Viento Windy'&gt;&lt;/a&gt;</v>
      </c>
      <c r="Q135" s="47" t="str">
        <f>HYPERLINK("https://www.windy.com/"&amp;G135&amp;"/"&amp;H135&amp;"/wind?"&amp;G135&amp;","&amp;H135&amp;",13")</f>
        <v>https://www.windy.com/42.701361/0.545500/wind?42.701361,0.545500,13</v>
      </c>
      <c r="R135" s="31" t="str">
        <f>"&lt;a href='https://www.meteoblue.com/es/tiempo/pronostico/multimodel/"&amp;G135 &amp; "N" &amp; H135 &amp; "E" &amp; "' target='_blank'&gt;" &amp;"&lt;img src='/wp-content/uploads/icono-meteoblue-small.png' alt='Meteoblue' title='Multimodel Meteoblue'&gt;" &amp; "&lt;/a&gt;"</f>
        <v>&lt;a href='https://www.meteoblue.com/es/tiempo/pronostico/multimodel/42.701361N0.545500E' target='_blank'&gt;&lt;img src='/wp-content/uploads/icono-meteoblue-small.png' alt='Meteoblue' title='Multimodel Meteoblue'&gt;&lt;/a&gt;</v>
      </c>
      <c r="S135" s="47" t="str">
        <f>HYPERLINK("https://www.meteoblue.com/es/tiempo/pronostico/multimodel/"&amp;G135 &amp; "N" &amp; H135 &amp; "E")</f>
        <v>https://www.meteoblue.com/es/tiempo/pronostico/multimodel/42.701361N0.545500E</v>
      </c>
      <c r="T135" s="31" t="str">
        <f>"&lt;a href='https://brouter.de/brouter-web/#map=13/"&amp;G135&amp;"/"&amp;H135&amp;"/OpenTopoMap&amp;pois="&amp;H135&amp;","&amp;G135&amp; "' target='_blank'&gt;" &amp;"&lt;img src='/wp-content/uploads/icono-mapa-topografico-small.png' alt='Mapa topográfico brouter.de' title='Mapa topográfico brouter.de'&gt;" &amp; "&lt;/a&gt;"</f>
        <v>&lt;a href='https://brouter.de/brouter-web/#map=13/42.701361/0.545500/OpenTopoMap&amp;pois=0.545500,42.701361' target='_blank'&gt;&lt;img src='/wp-content/uploads/icono-mapa-topografico-small.png' alt='Mapa topográfico brouter.de' title='Mapa topográfico brouter.de'&gt;&lt;/a&gt;</v>
      </c>
      <c r="U135" s="47" t="str">
        <f>HYPERLINK("https://brouter.de/brouter-web/#map=13/"&amp;G135&amp;"/"&amp;H135&amp;"/OpenTopoMap&amp;pois="&amp;H135&amp;","&amp;G135)</f>
        <v>https://brouter.de/brouter-web/#map=13/42.701361/0.545500/OpenTopoMap&amp;pois=0.545500,42.701361</v>
      </c>
      <c r="V135" s="31" t="str">
        <f>"&lt;a href='https://gpx.studio/app#13/"&amp;G135&amp;"/"&amp;H135&amp;"' target='_blank'&gt;" &amp;"&lt;img src='/wp-content/uploads/icono-mapa-topografico-gpx-studio-small.png' alt='Mapa topográfico gpx.studio' title='Mapa topográfico gpx.studio'&gt;" &amp; "&lt;/a&gt;"</f>
        <v>&lt;a href='https://gpx.studio/app#13/42.701361/0.545500' target='_blank'&gt;&lt;img src='/wp-content/uploads/icono-mapa-topografico-gpx-studio-small.png' alt='Mapa topográfico gpx.studio' title='Mapa topográfico gpx.studio'&gt;&lt;/a&gt;</v>
      </c>
      <c r="W135" s="47" t="str">
        <f>HYPERLINK("https://gpx.studio/app#13/"&amp;G135&amp;"/"&amp;H135)</f>
        <v>https://gpx.studio/app#13/42.701361/0.545500</v>
      </c>
      <c r="X135" s="47" t="str">
        <f>HYPERLINK("https://nakarte.me/#m=13/"&amp;G135&amp;"/"&amp;H135&amp;"&amp;l=Czt/Sa")</f>
        <v>https://nakarte.me/#m=13/42.701361/0.545500&amp;l=Czt/Sa</v>
      </c>
      <c r="Y135" s="31" t="str">
        <f>"&lt;a href='https://www.google.com/maps/dir/42.8664,-2.6852/" &amp; G135&amp; "," &amp; H135 &amp; "' target='_blank'&gt;" &amp;"&lt;img src='/wp-content/uploads/icono-navegacion-google-maps-small.png' alt='Navegación Google Maps' title='Navegación Google Maps'&gt;" &amp; "&lt;/a&gt;"</f>
        <v>&lt;a href='https://www.google.com/maps/dir/42.8664,-2.6852/42.701361,0.545500' target='_blank'&gt;&lt;img src='/wp-content/uploads/icono-navegacion-google-maps-small.png' alt='Navegación Google Maps' title='Navegación Google Maps'&gt;&lt;/a&gt;</v>
      </c>
      <c r="Z135" s="46" t="str">
        <f>"&lt;a style='display: block; text-align: center; padding: 0px 0; font-size: 1.4em;' href='https://tresmiles.es/mapa.html?lat="&amp;G135&amp;"&amp;lon="&amp;H135&amp;"&amp;zoom=17'&gt;&lt;img src='/wp-content/uploads/icono-mapa-topografico-small.png' alt='Mapa' title='Mapa'&gt;&lt;/a&gt;"</f>
        <v>&lt;a style='display: block; text-align: center; padding: 0px 0; font-size: 1.4em;' href='https://tresmiles.es/mapa.html?lat=42.701361&amp;lon=0.545500&amp;zoom=17'&gt;&lt;img src='/wp-content/uploads/icono-mapa-topografico-small.png' alt='Mapa' title='Mapa'&gt;&lt;/a&gt;</v>
      </c>
      <c r="AA135" s="46" t="str">
        <f>IF(J135="",
"",
"&lt;div style='display: block; text-align: center; padding: 0px 0; font-size: 1.4em;'&gt;"&amp;
"&lt;a href='#!' class='open-popup' data-info='"&amp;"ℹ "&amp;J135&amp;"'&gt;"&amp;
"&lt;img src='/wp-content/uploads/icono-informacion-small.png' alt='Más información' title='Más información'&gt;"
&amp;"&lt;/a&gt;&lt;/div&gt;"
)</f>
        <v/>
      </c>
    </row>
    <row r="136" spans="1:27" ht="14.5" customHeight="1" x14ac:dyDescent="0.35">
      <c r="A136" s="32" t="s">
        <v>1024</v>
      </c>
      <c r="B136" s="32" t="s">
        <v>6</v>
      </c>
      <c r="C136" s="32" t="s">
        <v>1903</v>
      </c>
      <c r="D136" s="33" t="s">
        <v>1138</v>
      </c>
      <c r="E136" s="33" t="s">
        <v>568</v>
      </c>
      <c r="F136" s="34">
        <v>3108</v>
      </c>
      <c r="G136" s="38" t="s">
        <v>775</v>
      </c>
      <c r="H136" s="38" t="s">
        <v>776</v>
      </c>
      <c r="I136" s="37" t="s">
        <v>49</v>
      </c>
      <c r="J136" s="45" t="s">
        <v>1137</v>
      </c>
      <c r="K136" s="45" t="s">
        <v>1022</v>
      </c>
      <c r="L136" s="45" t="s">
        <v>1022</v>
      </c>
      <c r="M136" s="55">
        <v>1</v>
      </c>
      <c r="N136" s="46" t="str">
        <f>"&lt;wpt lat="""&amp;G136&amp;""" lon="""&amp;H136&amp;"""&gt;&lt;ele&gt;"&amp;F136&amp;"&lt;/ele&gt;&lt;name&gt;"&amp;D136&amp;"&lt;/name&gt;&lt;desc&gt;Nombre oficial: "&amp;E136&amp;"&amp;#10;Altitud: "&amp;F136&amp;" m &amp;#10;Dificultad: "&amp;I136&amp;"&amp;#10;Más información: "&amp;J136&amp;"&lt;/desc&gt;&lt;/wpt&gt;"</f>
        <v>&lt;wpt lat="42.692361" lon="0.496222"&gt;&lt;ele&gt;3108&lt;/ele&gt;&lt;name&gt;Pico Seil Dera Baquo&lt;/name&gt;&lt;desc&gt;Nombre oficial: El Sellàn de la Vaca&amp;#10;Altitud: 3108 m &amp;#10;Dificultad: PD&amp;#10;Más información: En Francia es "Pic du Seil de la Baque"&lt;/desc&gt;&lt;/wpt&gt;</v>
      </c>
      <c r="O136" s="48" t="str">
        <f>HYPERLINK("https://www.openstreetmap.org/edit#map=18/"&amp;G136 &amp; "/"&amp; H136 )</f>
        <v>https://www.openstreetmap.org/edit#map=18/42.692361/0.496222</v>
      </c>
      <c r="P136" s="31" t="str">
        <f>"&lt;a href='https://www.windy.com/"&amp;G136&amp;"/"&amp;H136&amp;"/wind?"&amp;G136&amp;","&amp;H136&amp;",13' target='_blank'&gt;&lt;img src='/wp-content/uploads/icono-windy-small.png' alt='Windy' title='Viento Windy'&gt;&lt;/a&gt;"</f>
        <v>&lt;a href='https://www.windy.com/42.692361/0.496222/wind?42.692361,0.496222,13' target='_blank'&gt;&lt;img src='/wp-content/uploads/icono-windy-small.png' alt='Windy' title='Viento Windy'&gt;&lt;/a&gt;</v>
      </c>
      <c r="Q136" s="47" t="str">
        <f>HYPERLINK("https://www.windy.com/"&amp;G136&amp;"/"&amp;H136&amp;"/wind?"&amp;G136&amp;","&amp;H136&amp;",13")</f>
        <v>https://www.windy.com/42.692361/0.496222/wind?42.692361,0.496222,13</v>
      </c>
      <c r="R136" s="31" t="str">
        <f>"&lt;a href='https://www.meteoblue.com/es/tiempo/pronostico/multimodel/"&amp;G136 &amp; "N" &amp; H136 &amp; "E" &amp; "' target='_blank'&gt;" &amp;"&lt;img src='/wp-content/uploads/icono-meteoblue-small.png' alt='Meteoblue' title='Multimodel Meteoblue'&gt;" &amp; "&lt;/a&gt;"</f>
        <v>&lt;a href='https://www.meteoblue.com/es/tiempo/pronostico/multimodel/42.692361N0.496222E' target='_blank'&gt;&lt;img src='/wp-content/uploads/icono-meteoblue-small.png' alt='Meteoblue' title='Multimodel Meteoblue'&gt;&lt;/a&gt;</v>
      </c>
      <c r="S136" s="47" t="str">
        <f>HYPERLINK("https://www.meteoblue.com/es/tiempo/pronostico/multimodel/"&amp;G136 &amp; "N" &amp; H136 &amp; "E")</f>
        <v>https://www.meteoblue.com/es/tiempo/pronostico/multimodel/42.692361N0.496222E</v>
      </c>
      <c r="T136" s="31" t="str">
        <f>"&lt;a href='https://brouter.de/brouter-web/#map=13/"&amp;G136&amp;"/"&amp;H136&amp;"/OpenTopoMap&amp;pois="&amp;H136&amp;","&amp;G136&amp; "' target='_blank'&gt;" &amp;"&lt;img src='/wp-content/uploads/icono-mapa-topografico-small.png' alt='Mapa topográfico brouter.de' title='Mapa topográfico brouter.de'&gt;" &amp; "&lt;/a&gt;"</f>
        <v>&lt;a href='https://brouter.de/brouter-web/#map=13/42.692361/0.496222/OpenTopoMap&amp;pois=0.496222,42.692361' target='_blank'&gt;&lt;img src='/wp-content/uploads/icono-mapa-topografico-small.png' alt='Mapa topográfico brouter.de' title='Mapa topográfico brouter.de'&gt;&lt;/a&gt;</v>
      </c>
      <c r="U136" s="47" t="str">
        <f>HYPERLINK("https://brouter.de/brouter-web/#map=13/"&amp;G136&amp;"/"&amp;H136&amp;"/OpenTopoMap&amp;pois="&amp;H136&amp;","&amp;G136)</f>
        <v>https://brouter.de/brouter-web/#map=13/42.692361/0.496222/OpenTopoMap&amp;pois=0.496222,42.692361</v>
      </c>
      <c r="V136" s="31" t="str">
        <f>"&lt;a href='https://gpx.studio/app#13/"&amp;G136&amp;"/"&amp;H136&amp;"' target='_blank'&gt;" &amp;"&lt;img src='/wp-content/uploads/icono-mapa-topografico-gpx-studio-small.png' alt='Mapa topográfico gpx.studio' title='Mapa topográfico gpx.studio'&gt;" &amp; "&lt;/a&gt;"</f>
        <v>&lt;a href='https://gpx.studio/app#13/42.692361/0.496222' target='_blank'&gt;&lt;img src='/wp-content/uploads/icono-mapa-topografico-gpx-studio-small.png' alt='Mapa topográfico gpx.studio' title='Mapa topográfico gpx.studio'&gt;&lt;/a&gt;</v>
      </c>
      <c r="W136" s="47" t="str">
        <f>HYPERLINK("https://gpx.studio/app#13/"&amp;G136&amp;"/"&amp;H136)</f>
        <v>https://gpx.studio/app#13/42.692361/0.496222</v>
      </c>
      <c r="X136" s="47" t="str">
        <f>HYPERLINK("https://nakarte.me/#m=13/"&amp;G136&amp;"/"&amp;H136&amp;"&amp;l=Czt/Sa")</f>
        <v>https://nakarte.me/#m=13/42.692361/0.496222&amp;l=Czt/Sa</v>
      </c>
      <c r="Y136" s="31" t="str">
        <f>"&lt;a href='https://www.google.com/maps/dir/42.8664,-2.6852/" &amp; G136&amp; "," &amp; H136 &amp; "' target='_blank'&gt;" &amp;"&lt;img src='/wp-content/uploads/icono-navegacion-google-maps-small.png' alt='Navegación Google Maps' title='Navegación Google Maps'&gt;" &amp; "&lt;/a&gt;"</f>
        <v>&lt;a href='https://www.google.com/maps/dir/42.8664,-2.6852/42.692361,0.496222' target='_blank'&gt;&lt;img src='/wp-content/uploads/icono-navegacion-google-maps-small.png' alt='Navegación Google Maps' title='Navegación Google Maps'&gt;&lt;/a&gt;</v>
      </c>
      <c r="Z136" s="46" t="str">
        <f>"&lt;a style='display: block; text-align: center; padding: 0px 0; font-size: 1.4em;' href='https://tresmiles.es/mapa.html?lat="&amp;G136&amp;"&amp;lon="&amp;H136&amp;"&amp;zoom=17'&gt;&lt;img src='/wp-content/uploads/icono-mapa-topografico-small.png' alt='Mapa' title='Mapa'&gt;&lt;/a&gt;"</f>
        <v>&lt;a style='display: block; text-align: center; padding: 0px 0; font-size: 1.4em;' href='https://tresmiles.es/mapa.html?lat=42.692361&amp;lon=0.496222&amp;zoom=17'&gt;&lt;img src='/wp-content/uploads/icono-mapa-topografico-small.png' alt='Mapa' title='Mapa'&gt;&lt;/a&gt;</v>
      </c>
      <c r="AA136" s="46" t="str">
        <f>IF(J136="",
"",
"&lt;div style='display: block; text-align: center; padding: 0px 0; font-size: 1.4em;'&gt;"&amp;
"&lt;a href='#!' class='open-popup' data-info='"&amp;"ℹ "&amp;J136&amp;"'&gt;"&amp;
"&lt;img src='/wp-content/uploads/icono-informacion-small.png' alt='Más información' title='Más información'&gt;"
&amp;"&lt;/a&gt;&lt;/div&gt;"
)</f>
        <v>&lt;div style='display: block; text-align: center; padding: 0px 0; font-size: 1.4em;'&gt;&lt;a href='#!' class='open-popup' data-info='ℹ En Francia es "Pic du Seil de la Baque"'&gt;&lt;img src='/wp-content/uploads/icono-informacion-small.png' alt='Más información' title='Más información'&gt;&lt;/a&gt;&lt;/div&gt;</v>
      </c>
    </row>
    <row r="137" spans="1:27" ht="14.5" customHeight="1" x14ac:dyDescent="0.35">
      <c r="A137" s="32" t="s">
        <v>1026</v>
      </c>
      <c r="B137" s="32" t="s">
        <v>1230</v>
      </c>
      <c r="C137" s="32" t="s">
        <v>1903</v>
      </c>
      <c r="D137" s="33" t="s">
        <v>1536</v>
      </c>
      <c r="E137" s="37" t="s">
        <v>4</v>
      </c>
      <c r="F137" s="36">
        <v>3107</v>
      </c>
      <c r="G137" s="37" t="s">
        <v>1150</v>
      </c>
      <c r="H137" s="37" t="s">
        <v>1151</v>
      </c>
      <c r="I137" s="37" t="s">
        <v>52</v>
      </c>
      <c r="J137" s="45"/>
      <c r="K137" s="45" t="s">
        <v>1022</v>
      </c>
      <c r="L137" s="45"/>
      <c r="M137" s="55">
        <v>2</v>
      </c>
      <c r="N137" s="46" t="str">
        <f>"&lt;wpt lat="""&amp;G137&amp;""" lon="""&amp;H137&amp;"""&gt;&lt;ele&gt;"&amp;F137&amp;"&lt;/ele&gt;&lt;name&gt;"&amp;D137&amp;"&lt;/name&gt;&lt;desc&gt;Nombre oficial: "&amp;E137&amp;"&amp;#10;Altitud: "&amp;F137&amp;" m &amp;#10;Dificultad: "&amp;I137&amp;"&amp;#10;Más información: "&amp;J137&amp;"&lt;/desc&gt;&lt;/wpt&gt;"</f>
        <v>&lt;wpt lat="42.707357" lon="0.516695"&gt;&lt;ele&gt;3107&lt;/ele&gt;&lt;name&gt;Pic Lézat&lt;/name&gt;&lt;desc&gt;Nombre oficial: &amp;#10;Altitud: 3107 m &amp;#10;Dificultad: F&amp;#10;Más información: &lt;/desc&gt;&lt;/wpt&gt;</v>
      </c>
      <c r="O137" s="48" t="str">
        <f>HYPERLINK("https://www.openstreetmap.org/edit#map=18/"&amp;G137 &amp; "/"&amp; H137 )</f>
        <v>https://www.openstreetmap.org/edit#map=18/42.707357/0.516695</v>
      </c>
      <c r="P137" s="31" t="str">
        <f>"&lt;a href='https://www.windy.com/"&amp;G137&amp;"/"&amp;H137&amp;"/wind?"&amp;G137&amp;","&amp;H137&amp;",13' target='_blank'&gt;&lt;img src='/wp-content/uploads/icono-windy-small.png' alt='Windy' title='Viento Windy'&gt;&lt;/a&gt;"</f>
        <v>&lt;a href='https://www.windy.com/42.707357/0.516695/wind?42.707357,0.516695,13' target='_blank'&gt;&lt;img src='/wp-content/uploads/icono-windy-small.png' alt='Windy' title='Viento Windy'&gt;&lt;/a&gt;</v>
      </c>
      <c r="Q137" s="47" t="str">
        <f>HYPERLINK("https://www.windy.com/"&amp;G137&amp;"/"&amp;H137&amp;"/wind?"&amp;G137&amp;","&amp;H137&amp;",13")</f>
        <v>https://www.windy.com/42.707357/0.516695/wind?42.707357,0.516695,13</v>
      </c>
      <c r="R137" s="31" t="str">
        <f>"&lt;a href='https://www.meteoblue.com/es/tiempo/pronostico/multimodel/"&amp;G137 &amp; "N" &amp; H137 &amp; "E" &amp; "' target='_blank'&gt;" &amp;"&lt;img src='/wp-content/uploads/icono-meteoblue-small.png' alt='Meteoblue' title='Multimodel Meteoblue'&gt;" &amp; "&lt;/a&gt;"</f>
        <v>&lt;a href='https://www.meteoblue.com/es/tiempo/pronostico/multimodel/42.707357N0.516695E' target='_blank'&gt;&lt;img src='/wp-content/uploads/icono-meteoblue-small.png' alt='Meteoblue' title='Multimodel Meteoblue'&gt;&lt;/a&gt;</v>
      </c>
      <c r="S137" s="47" t="str">
        <f>HYPERLINK("https://www.meteoblue.com/es/tiempo/pronostico/multimodel/"&amp;G137 &amp; "N" &amp; H137 &amp; "E")</f>
        <v>https://www.meteoblue.com/es/tiempo/pronostico/multimodel/42.707357N0.516695E</v>
      </c>
      <c r="T137" s="31" t="str">
        <f>"&lt;a href='https://brouter.de/brouter-web/#map=13/"&amp;G137&amp;"/"&amp;H137&amp;"/OpenTopoMap&amp;pois="&amp;H137&amp;","&amp;G137&amp; "' target='_blank'&gt;" &amp;"&lt;img src='/wp-content/uploads/icono-mapa-topografico-small.png' alt='Mapa topográfico brouter.de' title='Mapa topográfico brouter.de'&gt;" &amp; "&lt;/a&gt;"</f>
        <v>&lt;a href='https://brouter.de/brouter-web/#map=13/42.707357/0.516695/OpenTopoMap&amp;pois=0.516695,42.707357' target='_blank'&gt;&lt;img src='/wp-content/uploads/icono-mapa-topografico-small.png' alt='Mapa topográfico brouter.de' title='Mapa topográfico brouter.de'&gt;&lt;/a&gt;</v>
      </c>
      <c r="U137" s="47" t="str">
        <f>HYPERLINK("https://brouter.de/brouter-web/#map=13/"&amp;G137&amp;"/"&amp;H137&amp;"/OpenTopoMap&amp;pois="&amp;H137&amp;","&amp;G137)</f>
        <v>https://brouter.de/brouter-web/#map=13/42.707357/0.516695/OpenTopoMap&amp;pois=0.516695,42.707357</v>
      </c>
      <c r="V137" s="31" t="str">
        <f>"&lt;a href='https://gpx.studio/app#13/"&amp;G137&amp;"/"&amp;H137&amp;"' target='_blank'&gt;" &amp;"&lt;img src='/wp-content/uploads/icono-mapa-topografico-gpx-studio-small.png' alt='Mapa topográfico gpx.studio' title='Mapa topográfico gpx.studio'&gt;" &amp; "&lt;/a&gt;"</f>
        <v>&lt;a href='https://gpx.studio/app#13/42.707357/0.516695' target='_blank'&gt;&lt;img src='/wp-content/uploads/icono-mapa-topografico-gpx-studio-small.png' alt='Mapa topográfico gpx.studio' title='Mapa topográfico gpx.studio'&gt;&lt;/a&gt;</v>
      </c>
      <c r="W137" s="47" t="str">
        <f>HYPERLINK("https://gpx.studio/app#13/"&amp;G137&amp;"/"&amp;H137)</f>
        <v>https://gpx.studio/app#13/42.707357/0.516695</v>
      </c>
      <c r="X137" s="47" t="str">
        <f>HYPERLINK("https://nakarte.me/#m=13/"&amp;G137&amp;"/"&amp;H137&amp;"&amp;l=Czt/Sa")</f>
        <v>https://nakarte.me/#m=13/42.707357/0.516695&amp;l=Czt/Sa</v>
      </c>
      <c r="Y137" s="31" t="str">
        <f>"&lt;a href='https://www.google.com/maps/dir/42.8664,-2.6852/" &amp; G137&amp; "," &amp; H137 &amp; "' target='_blank'&gt;" &amp;"&lt;img src='/wp-content/uploads/icono-navegacion-google-maps-small.png' alt='Navegación Google Maps' title='Navegación Google Maps'&gt;" &amp; "&lt;/a&gt;"</f>
        <v>&lt;a href='https://www.google.com/maps/dir/42.8664,-2.6852/42.707357,0.516695' target='_blank'&gt;&lt;img src='/wp-content/uploads/icono-navegacion-google-maps-small.png' alt='Navegación Google Maps' title='Navegación Google Maps'&gt;&lt;/a&gt;</v>
      </c>
      <c r="Z137" s="46" t="str">
        <f>"&lt;a style='display: block; text-align: center; padding: 0px 0; font-size: 1.4em;' href='https://tresmiles.es/mapa.html?lat="&amp;G137&amp;"&amp;lon="&amp;H137&amp;"&amp;zoom=17'&gt;&lt;img src='/wp-content/uploads/icono-mapa-topografico-small.png' alt='Mapa' title='Mapa'&gt;&lt;/a&gt;"</f>
        <v>&lt;a style='display: block; text-align: center; padding: 0px 0; font-size: 1.4em;' href='https://tresmiles.es/mapa.html?lat=42.707357&amp;lon=0.516695&amp;zoom=17'&gt;&lt;img src='/wp-content/uploads/icono-mapa-topografico-small.png' alt='Mapa' title='Mapa'&gt;&lt;/a&gt;</v>
      </c>
      <c r="AA137" s="46" t="str">
        <f>IF(J137="",
"",
"&lt;div style='display: block; text-align: center; padding: 0px 0; font-size: 1.4em;'&gt;"&amp;
"&lt;a href='#!' class='open-popup' data-info='"&amp;"ℹ "&amp;J137&amp;"'&gt;"&amp;
"&lt;img src='/wp-content/uploads/icono-informacion-small.png' alt='Más información' title='Más información'&gt;"
&amp;"&lt;/a&gt;&lt;/div&gt;"
)</f>
        <v/>
      </c>
    </row>
    <row r="138" spans="1:27" ht="14.5" customHeight="1" x14ac:dyDescent="0.35">
      <c r="A138" s="32" t="s">
        <v>1024</v>
      </c>
      <c r="B138" s="32" t="s">
        <v>6</v>
      </c>
      <c r="C138" s="32" t="s">
        <v>1903</v>
      </c>
      <c r="D138" s="33" t="s">
        <v>1120</v>
      </c>
      <c r="E138" s="33" t="s">
        <v>569</v>
      </c>
      <c r="F138" s="34">
        <v>3107</v>
      </c>
      <c r="G138" s="38" t="s">
        <v>779</v>
      </c>
      <c r="H138" s="38" t="s">
        <v>780</v>
      </c>
      <c r="I138" s="37" t="s">
        <v>49</v>
      </c>
      <c r="J138" s="45"/>
      <c r="K138" s="45" t="s">
        <v>1022</v>
      </c>
      <c r="L138" s="45" t="s">
        <v>1022</v>
      </c>
      <c r="M138" s="55">
        <v>2</v>
      </c>
      <c r="N138" s="46" t="str">
        <f>"&lt;wpt lat="""&amp;G138&amp;""" lon="""&amp;H138&amp;"""&gt;&lt;ele&gt;"&amp;F138&amp;"&lt;/ele&gt;&lt;name&gt;"&amp;D138&amp;"&lt;/name&gt;&lt;desc&gt;Nombre oficial: "&amp;E138&amp;"&amp;#10;Altitud: "&amp;F138&amp;" m &amp;#10;Dificultad: "&amp;I138&amp;"&amp;#10;Más información: "&amp;J138&amp;"&lt;/desc&gt;&lt;/wpt&gt;"</f>
        <v>&lt;wpt lat="42.702639" lon="0.529722"&gt;&lt;ele&gt;3107&lt;/ele&gt;&lt;name&gt;Pico Oriental de los Crabioules&lt;/name&gt;&lt;desc&gt;Nombre oficial: Tuca de Crabiòles&amp;#10;Altitud: 3107 m &amp;#10;Dificultad: PD&amp;#10;Más información: &lt;/desc&gt;&lt;/wpt&gt;</v>
      </c>
      <c r="O138" s="48" t="str">
        <f>HYPERLINK("https://www.openstreetmap.org/edit#map=18/"&amp;G138 &amp; "/"&amp; H138 )</f>
        <v>https://www.openstreetmap.org/edit#map=18/42.702639/0.529722</v>
      </c>
      <c r="P138" s="31" t="str">
        <f>"&lt;a href='https://www.windy.com/"&amp;G138&amp;"/"&amp;H138&amp;"/wind?"&amp;G138&amp;","&amp;H138&amp;",13' target='_blank'&gt;&lt;img src='/wp-content/uploads/icono-windy-small.png' alt='Windy' title='Viento Windy'&gt;&lt;/a&gt;"</f>
        <v>&lt;a href='https://www.windy.com/42.702639/0.529722/wind?42.702639,0.529722,13' target='_blank'&gt;&lt;img src='/wp-content/uploads/icono-windy-small.png' alt='Windy' title='Viento Windy'&gt;&lt;/a&gt;</v>
      </c>
      <c r="Q138" s="47" t="str">
        <f>HYPERLINK("https://www.windy.com/"&amp;G138&amp;"/"&amp;H138&amp;"/wind?"&amp;G138&amp;","&amp;H138&amp;",13")</f>
        <v>https://www.windy.com/42.702639/0.529722/wind?42.702639,0.529722,13</v>
      </c>
      <c r="R138" s="31" t="str">
        <f>"&lt;a href='https://www.meteoblue.com/es/tiempo/pronostico/multimodel/"&amp;G138 &amp; "N" &amp; H138 &amp; "E" &amp; "' target='_blank'&gt;" &amp;"&lt;img src='/wp-content/uploads/icono-meteoblue-small.png' alt='Meteoblue' title='Multimodel Meteoblue'&gt;" &amp; "&lt;/a&gt;"</f>
        <v>&lt;a href='https://www.meteoblue.com/es/tiempo/pronostico/multimodel/42.702639N0.529722E' target='_blank'&gt;&lt;img src='/wp-content/uploads/icono-meteoblue-small.png' alt='Meteoblue' title='Multimodel Meteoblue'&gt;&lt;/a&gt;</v>
      </c>
      <c r="S138" s="47" t="str">
        <f>HYPERLINK("https://www.meteoblue.com/es/tiempo/pronostico/multimodel/"&amp;G138 &amp; "N" &amp; H138 &amp; "E")</f>
        <v>https://www.meteoblue.com/es/tiempo/pronostico/multimodel/42.702639N0.529722E</v>
      </c>
      <c r="T138" s="31" t="str">
        <f>"&lt;a href='https://brouter.de/brouter-web/#map=13/"&amp;G138&amp;"/"&amp;H138&amp;"/OpenTopoMap&amp;pois="&amp;H138&amp;","&amp;G138&amp; "' target='_blank'&gt;" &amp;"&lt;img src='/wp-content/uploads/icono-mapa-topografico-small.png' alt='Mapa topográfico brouter.de' title='Mapa topográfico brouter.de'&gt;" &amp; "&lt;/a&gt;"</f>
        <v>&lt;a href='https://brouter.de/brouter-web/#map=13/42.702639/0.529722/OpenTopoMap&amp;pois=0.529722,42.702639' target='_blank'&gt;&lt;img src='/wp-content/uploads/icono-mapa-topografico-small.png' alt='Mapa topográfico brouter.de' title='Mapa topográfico brouter.de'&gt;&lt;/a&gt;</v>
      </c>
      <c r="U138" s="47" t="str">
        <f>HYPERLINK("https://brouter.de/brouter-web/#map=13/"&amp;G138&amp;"/"&amp;H138&amp;"/OpenTopoMap&amp;pois="&amp;H138&amp;","&amp;G138)</f>
        <v>https://brouter.de/brouter-web/#map=13/42.702639/0.529722/OpenTopoMap&amp;pois=0.529722,42.702639</v>
      </c>
      <c r="V138" s="31" t="str">
        <f>"&lt;a href='https://gpx.studio/app#13/"&amp;G138&amp;"/"&amp;H138&amp;"' target='_blank'&gt;" &amp;"&lt;img src='/wp-content/uploads/icono-mapa-topografico-gpx-studio-small.png' alt='Mapa topográfico gpx.studio' title='Mapa topográfico gpx.studio'&gt;" &amp; "&lt;/a&gt;"</f>
        <v>&lt;a href='https://gpx.studio/app#13/42.702639/0.529722' target='_blank'&gt;&lt;img src='/wp-content/uploads/icono-mapa-topografico-gpx-studio-small.png' alt='Mapa topográfico gpx.studio' title='Mapa topográfico gpx.studio'&gt;&lt;/a&gt;</v>
      </c>
      <c r="W138" s="47" t="str">
        <f>HYPERLINK("https://gpx.studio/app#13/"&amp;G138&amp;"/"&amp;H138)</f>
        <v>https://gpx.studio/app#13/42.702639/0.529722</v>
      </c>
      <c r="X138" s="47" t="str">
        <f>HYPERLINK("https://nakarte.me/#m=13/"&amp;G138&amp;"/"&amp;H138&amp;"&amp;l=Czt/Sa")</f>
        <v>https://nakarte.me/#m=13/42.702639/0.529722&amp;l=Czt/Sa</v>
      </c>
      <c r="Y138" s="31" t="str">
        <f>"&lt;a href='https://www.google.com/maps/dir/42.8664,-2.6852/" &amp; G138&amp; "," &amp; H138 &amp; "' target='_blank'&gt;" &amp;"&lt;img src='/wp-content/uploads/icono-navegacion-google-maps-small.png' alt='Navegación Google Maps' title='Navegación Google Maps'&gt;" &amp; "&lt;/a&gt;"</f>
        <v>&lt;a href='https://www.google.com/maps/dir/42.8664,-2.6852/42.702639,0.529722' target='_blank'&gt;&lt;img src='/wp-content/uploads/icono-navegacion-google-maps-small.png' alt='Navegación Google Maps' title='Navegación Google Maps'&gt;&lt;/a&gt;</v>
      </c>
      <c r="Z138" s="46" t="str">
        <f>"&lt;a style='display: block; text-align: center; padding: 0px 0; font-size: 1.4em;' href='https://tresmiles.es/mapa.html?lat="&amp;G138&amp;"&amp;lon="&amp;H138&amp;"&amp;zoom=17'&gt;&lt;img src='/wp-content/uploads/icono-mapa-topografico-small.png' alt='Mapa' title='Mapa'&gt;&lt;/a&gt;"</f>
        <v>&lt;a style='display: block; text-align: center; padding: 0px 0; font-size: 1.4em;' href='https://tresmiles.es/mapa.html?lat=42.702639&amp;lon=0.529722&amp;zoom=17'&gt;&lt;img src='/wp-content/uploads/icono-mapa-topografico-small.png' alt='Mapa' title='Mapa'&gt;&lt;/a&gt;</v>
      </c>
      <c r="AA138" s="46" t="str">
        <f>IF(J138="",
"",
"&lt;div style='display: block; text-align: center; padding: 0px 0; font-size: 1.4em;'&gt;"&amp;
"&lt;a href='#!' class='open-popup' data-info='"&amp;"ℹ "&amp;J138&amp;"'&gt;"&amp;
"&lt;img src='/wp-content/uploads/icono-informacion-small.png' alt='Más información' title='Más información'&gt;"
&amp;"&lt;/a&gt;&lt;/div&gt;"
)</f>
        <v/>
      </c>
    </row>
    <row r="139" spans="1:27" ht="14.5" customHeight="1" x14ac:dyDescent="0.35">
      <c r="A139" s="32" t="s">
        <v>1024</v>
      </c>
      <c r="B139" s="32" t="s">
        <v>6</v>
      </c>
      <c r="C139" s="32" t="s">
        <v>1903</v>
      </c>
      <c r="D139" t="s">
        <v>1126</v>
      </c>
      <c r="E139" t="s">
        <v>292</v>
      </c>
      <c r="F139" s="34">
        <v>3105</v>
      </c>
      <c r="G139" s="28" t="s">
        <v>781</v>
      </c>
      <c r="H139" s="28" t="s">
        <v>782</v>
      </c>
      <c r="I139" s="28" t="s">
        <v>52</v>
      </c>
      <c r="J139" s="28" t="s">
        <v>1127</v>
      </c>
      <c r="K139" s="45" t="s">
        <v>1022</v>
      </c>
      <c r="L139" s="45" t="s">
        <v>1022</v>
      </c>
      <c r="M139" s="55">
        <v>1</v>
      </c>
      <c r="N139" s="46" t="str">
        <f>"&lt;wpt lat="""&amp;G139&amp;""" lon="""&amp;H139&amp;"""&gt;&lt;ele&gt;"&amp;F139&amp;"&lt;/ele&gt;&lt;name&gt;"&amp;D139&amp;"&lt;/name&gt;&lt;desc&gt;Nombre oficial: "&amp;E139&amp;"&amp;#10;Altitud: "&amp;F139&amp;" m &amp;#10;Dificultad: "&amp;I139&amp;"&amp;#10;Más información: "&amp;J139&amp;"&lt;/desc&gt;&lt;/wpt&gt;"</f>
        <v>&lt;wpt lat="42.700556" lon="0.474278"&gt;&lt;ele&gt;3105&lt;/ele&gt;&lt;name&gt;Punta Lourde Rocheblave&lt;/name&gt;&lt;desc&gt;Nombre oficial: Tuca de Puixebres&amp;#10;Altitud: 3105 m &amp;#10;Dificultad: F&amp;#10;Más información: Según IGEAR el nombre antiguo era "Pic de Gourgs Blancs"&lt;/desc&gt;&lt;/wpt&gt;</v>
      </c>
      <c r="O139" s="48" t="str">
        <f>HYPERLINK("https://www.openstreetmap.org/edit#map=18/"&amp;G139 &amp; "/"&amp; H139 )</f>
        <v>https://www.openstreetmap.org/edit#map=18/42.700556/0.474278</v>
      </c>
      <c r="P139" s="31" t="str">
        <f>"&lt;a href='https://www.windy.com/"&amp;G139&amp;"/"&amp;H139&amp;"/wind?"&amp;G139&amp;","&amp;H139&amp;",13' target='_blank'&gt;&lt;img src='/wp-content/uploads/icono-windy-small.png' alt='Windy' title='Viento Windy'&gt;&lt;/a&gt;"</f>
        <v>&lt;a href='https://www.windy.com/42.700556/0.474278/wind?42.700556,0.474278,13' target='_blank'&gt;&lt;img src='/wp-content/uploads/icono-windy-small.png' alt='Windy' title='Viento Windy'&gt;&lt;/a&gt;</v>
      </c>
      <c r="Q139" s="47" t="str">
        <f>HYPERLINK("https://www.windy.com/"&amp;G139&amp;"/"&amp;H139&amp;"/wind?"&amp;G139&amp;","&amp;H139&amp;",13")</f>
        <v>https://www.windy.com/42.700556/0.474278/wind?42.700556,0.474278,13</v>
      </c>
      <c r="R139" s="31" t="str">
        <f>"&lt;a href='https://www.meteoblue.com/es/tiempo/pronostico/multimodel/"&amp;G139 &amp; "N" &amp; H139 &amp; "E" &amp; "' target='_blank'&gt;" &amp;"&lt;img src='/wp-content/uploads/icono-meteoblue-small.png' alt='Meteoblue' title='Multimodel Meteoblue'&gt;" &amp; "&lt;/a&gt;"</f>
        <v>&lt;a href='https://www.meteoblue.com/es/tiempo/pronostico/multimodel/42.700556N0.474278E' target='_blank'&gt;&lt;img src='/wp-content/uploads/icono-meteoblue-small.png' alt='Meteoblue' title='Multimodel Meteoblue'&gt;&lt;/a&gt;</v>
      </c>
      <c r="S139" s="47" t="str">
        <f>HYPERLINK("https://www.meteoblue.com/es/tiempo/pronostico/multimodel/"&amp;G139 &amp; "N" &amp; H139 &amp; "E")</f>
        <v>https://www.meteoblue.com/es/tiempo/pronostico/multimodel/42.700556N0.474278E</v>
      </c>
      <c r="T139" s="31" t="str">
        <f>"&lt;a href='https://brouter.de/brouter-web/#map=13/"&amp;G139&amp;"/"&amp;H139&amp;"/OpenTopoMap&amp;pois="&amp;H139&amp;","&amp;G139&amp; "' target='_blank'&gt;" &amp;"&lt;img src='/wp-content/uploads/icono-mapa-topografico-small.png' alt='Mapa topográfico brouter.de' title='Mapa topográfico brouter.de'&gt;" &amp; "&lt;/a&gt;"</f>
        <v>&lt;a href='https://brouter.de/brouter-web/#map=13/42.700556/0.474278/OpenTopoMap&amp;pois=0.474278,42.700556' target='_blank'&gt;&lt;img src='/wp-content/uploads/icono-mapa-topografico-small.png' alt='Mapa topográfico brouter.de' title='Mapa topográfico brouter.de'&gt;&lt;/a&gt;</v>
      </c>
      <c r="U139" s="47" t="str">
        <f>HYPERLINK("https://brouter.de/brouter-web/#map=13/"&amp;G139&amp;"/"&amp;H139&amp;"/OpenTopoMap&amp;pois="&amp;H139&amp;","&amp;G139)</f>
        <v>https://brouter.de/brouter-web/#map=13/42.700556/0.474278/OpenTopoMap&amp;pois=0.474278,42.700556</v>
      </c>
      <c r="V139" s="31" t="str">
        <f>"&lt;a href='https://gpx.studio/app#13/"&amp;G139&amp;"/"&amp;H139&amp;"' target='_blank'&gt;" &amp;"&lt;img src='/wp-content/uploads/icono-mapa-topografico-gpx-studio-small.png' alt='Mapa topográfico gpx.studio' title='Mapa topográfico gpx.studio'&gt;" &amp; "&lt;/a&gt;"</f>
        <v>&lt;a href='https://gpx.studio/app#13/42.700556/0.474278' target='_blank'&gt;&lt;img src='/wp-content/uploads/icono-mapa-topografico-gpx-studio-small.png' alt='Mapa topográfico gpx.studio' title='Mapa topográfico gpx.studio'&gt;&lt;/a&gt;</v>
      </c>
      <c r="W139" s="47" t="str">
        <f>HYPERLINK("https://gpx.studio/app#13/"&amp;G139&amp;"/"&amp;H139)</f>
        <v>https://gpx.studio/app#13/42.700556/0.474278</v>
      </c>
      <c r="X139" s="47" t="str">
        <f>HYPERLINK("https://nakarte.me/#m=13/"&amp;G139&amp;"/"&amp;H139&amp;"&amp;l=Czt/Sa")</f>
        <v>https://nakarte.me/#m=13/42.700556/0.474278&amp;l=Czt/Sa</v>
      </c>
      <c r="Y139" s="31" t="str">
        <f>"&lt;a href='https://www.google.com/maps/dir/42.8664,-2.6852/" &amp; G139&amp; "," &amp; H139 &amp; "' target='_blank'&gt;" &amp;"&lt;img src='/wp-content/uploads/icono-navegacion-google-maps-small.png' alt='Navegación Google Maps' title='Navegación Google Maps'&gt;" &amp; "&lt;/a&gt;"</f>
        <v>&lt;a href='https://www.google.com/maps/dir/42.8664,-2.6852/42.700556,0.474278' target='_blank'&gt;&lt;img src='/wp-content/uploads/icono-navegacion-google-maps-small.png' alt='Navegación Google Maps' title='Navegación Google Maps'&gt;&lt;/a&gt;</v>
      </c>
      <c r="Z139" s="46" t="str">
        <f>"&lt;a style='display: block; text-align: center; padding: 0px 0; font-size: 1.4em;' href='https://tresmiles.es/mapa.html?lat="&amp;G139&amp;"&amp;lon="&amp;H139&amp;"&amp;zoom=17'&gt;&lt;img src='/wp-content/uploads/icono-mapa-topografico-small.png' alt='Mapa' title='Mapa'&gt;&lt;/a&gt;"</f>
        <v>&lt;a style='display: block; text-align: center; padding: 0px 0; font-size: 1.4em;' href='https://tresmiles.es/mapa.html?lat=42.700556&amp;lon=0.474278&amp;zoom=17'&gt;&lt;img src='/wp-content/uploads/icono-mapa-topografico-small.png' alt='Mapa' title='Mapa'&gt;&lt;/a&gt;</v>
      </c>
      <c r="AA139" s="46" t="str">
        <f>IF(J139="",
"",
"&lt;div style='display: block; text-align: center; padding: 0px 0; font-size: 1.4em;'&gt;"&amp;
"&lt;a href='#!' class='open-popup' data-info='"&amp;"ℹ "&amp;J139&amp;"'&gt;"&amp;
"&lt;img src='/wp-content/uploads/icono-informacion-small.png' alt='Más información' title='Más información'&gt;"
&amp;"&lt;/a&gt;&lt;/div&gt;"
)</f>
        <v>&lt;div style='display: block; text-align: center; padding: 0px 0; font-size: 1.4em;'&gt;&lt;a href='#!' class='open-popup' data-info='ℹ Según IGEAR el nombre antiguo era "Pic de Gourgs Blancs"'&gt;&lt;img src='/wp-content/uploads/icono-informacion-small.png' alt='Más información' title='Más información'&gt;&lt;/a&gt;&lt;/div&gt;</v>
      </c>
    </row>
    <row r="140" spans="1:27" ht="14.5" customHeight="1" x14ac:dyDescent="0.35">
      <c r="A140" s="32" t="s">
        <v>1024</v>
      </c>
      <c r="B140" s="32" t="s">
        <v>6</v>
      </c>
      <c r="C140" s="32" t="s">
        <v>1903</v>
      </c>
      <c r="D140" s="33" t="s">
        <v>964</v>
      </c>
      <c r="E140" s="33" t="s">
        <v>597</v>
      </c>
      <c r="F140" s="34">
        <v>3104</v>
      </c>
      <c r="G140" s="38" t="s">
        <v>783</v>
      </c>
      <c r="H140" s="38" t="s">
        <v>784</v>
      </c>
      <c r="I140" s="37" t="s">
        <v>49</v>
      </c>
      <c r="J140" s="45" t="s">
        <v>1135</v>
      </c>
      <c r="K140" s="45" t="s">
        <v>1022</v>
      </c>
      <c r="L140" s="45" t="s">
        <v>1022</v>
      </c>
      <c r="M140" s="55">
        <v>1</v>
      </c>
      <c r="N140" s="46" t="str">
        <f>"&lt;wpt lat="""&amp;G140&amp;""" lon="""&amp;H140&amp;"""&gt;&lt;ele&gt;"&amp;F140&amp;"&lt;/ele&gt;&lt;name&gt;"&amp;D140&amp;"&lt;/name&gt;&lt;desc&gt;Nombre oficial: "&amp;E140&amp;"&amp;#10;Altitud: "&amp;F140&amp;" m &amp;#10;Dificultad: "&amp;I140&amp;"&amp;#10;Más información: "&amp;J140&amp;"&lt;/desc&gt;&lt;/wpt&gt;"</f>
        <v>&lt;wpt lat="42.692972" lon="0.493000"&gt;&lt;ele&gt;3104&lt;/ele&gt;&lt;name&gt;Cap Dera Baquo Oriental&lt;/name&gt;&lt;desc&gt;Nombre oficial: Tuca d'el Sellàn de la Vaca&amp;#10;Altitud: 3104 m &amp;#10;Dificultad: PD&amp;#10;Más información: En Francia es "Cap du Seil de la Baque Oriental"&lt;/desc&gt;&lt;/wpt&gt;</v>
      </c>
      <c r="O140" s="48" t="str">
        <f>HYPERLINK("https://www.openstreetmap.org/edit#map=18/"&amp;G140 &amp; "/"&amp; H140 )</f>
        <v>https://www.openstreetmap.org/edit#map=18/42.692972/0.493000</v>
      </c>
      <c r="P140" s="31" t="str">
        <f>"&lt;a href='https://www.windy.com/"&amp;G140&amp;"/"&amp;H140&amp;"/wind?"&amp;G140&amp;","&amp;H140&amp;",13' target='_blank'&gt;&lt;img src='/wp-content/uploads/icono-windy-small.png' alt='Windy' title='Viento Windy'&gt;&lt;/a&gt;"</f>
        <v>&lt;a href='https://www.windy.com/42.692972/0.493000/wind?42.692972,0.493000,13' target='_blank'&gt;&lt;img src='/wp-content/uploads/icono-windy-small.png' alt='Windy' title='Viento Windy'&gt;&lt;/a&gt;</v>
      </c>
      <c r="Q140" s="47" t="str">
        <f>HYPERLINK("https://www.windy.com/"&amp;G140&amp;"/"&amp;H140&amp;"/wind?"&amp;G140&amp;","&amp;H140&amp;",13")</f>
        <v>https://www.windy.com/42.692972/0.493000/wind?42.692972,0.493000,13</v>
      </c>
      <c r="R140" s="31" t="str">
        <f>"&lt;a href='https://www.meteoblue.com/es/tiempo/pronostico/multimodel/"&amp;G140 &amp; "N" &amp; H140 &amp; "E" &amp; "' target='_blank'&gt;" &amp;"&lt;img src='/wp-content/uploads/icono-meteoblue-small.png' alt='Meteoblue' title='Multimodel Meteoblue'&gt;" &amp; "&lt;/a&gt;"</f>
        <v>&lt;a href='https://www.meteoblue.com/es/tiempo/pronostico/multimodel/42.692972N0.493000E' target='_blank'&gt;&lt;img src='/wp-content/uploads/icono-meteoblue-small.png' alt='Meteoblue' title='Multimodel Meteoblue'&gt;&lt;/a&gt;</v>
      </c>
      <c r="S140" s="47" t="str">
        <f>HYPERLINK("https://www.meteoblue.com/es/tiempo/pronostico/multimodel/"&amp;G140 &amp; "N" &amp; H140 &amp; "E")</f>
        <v>https://www.meteoblue.com/es/tiempo/pronostico/multimodel/42.692972N0.493000E</v>
      </c>
      <c r="T140" s="31" t="str">
        <f>"&lt;a href='https://brouter.de/brouter-web/#map=13/"&amp;G140&amp;"/"&amp;H140&amp;"/OpenTopoMap&amp;pois="&amp;H140&amp;","&amp;G140&amp; "' target='_blank'&gt;" &amp;"&lt;img src='/wp-content/uploads/icono-mapa-topografico-small.png' alt='Mapa topográfico brouter.de' title='Mapa topográfico brouter.de'&gt;" &amp; "&lt;/a&gt;"</f>
        <v>&lt;a href='https://brouter.de/brouter-web/#map=13/42.692972/0.493000/OpenTopoMap&amp;pois=0.493000,42.692972' target='_blank'&gt;&lt;img src='/wp-content/uploads/icono-mapa-topografico-small.png' alt='Mapa topográfico brouter.de' title='Mapa topográfico brouter.de'&gt;&lt;/a&gt;</v>
      </c>
      <c r="U140" s="47" t="str">
        <f>HYPERLINK("https://brouter.de/brouter-web/#map=13/"&amp;G140&amp;"/"&amp;H140&amp;"/OpenTopoMap&amp;pois="&amp;H140&amp;","&amp;G140)</f>
        <v>https://brouter.de/brouter-web/#map=13/42.692972/0.493000/OpenTopoMap&amp;pois=0.493000,42.692972</v>
      </c>
      <c r="V140" s="31" t="str">
        <f>"&lt;a href='https://gpx.studio/app#13/"&amp;G140&amp;"/"&amp;H140&amp;"' target='_blank'&gt;" &amp;"&lt;img src='/wp-content/uploads/icono-mapa-topografico-gpx-studio-small.png' alt='Mapa topográfico gpx.studio' title='Mapa topográfico gpx.studio'&gt;" &amp; "&lt;/a&gt;"</f>
        <v>&lt;a href='https://gpx.studio/app#13/42.692972/0.493000' target='_blank'&gt;&lt;img src='/wp-content/uploads/icono-mapa-topografico-gpx-studio-small.png' alt='Mapa topográfico gpx.studio' title='Mapa topográfico gpx.studio'&gt;&lt;/a&gt;</v>
      </c>
      <c r="W140" s="47" t="str">
        <f>HYPERLINK("https://gpx.studio/app#13/"&amp;G140&amp;"/"&amp;H140)</f>
        <v>https://gpx.studio/app#13/42.692972/0.493000</v>
      </c>
      <c r="X140" s="47" t="str">
        <f>HYPERLINK("https://nakarte.me/#m=13/"&amp;G140&amp;"/"&amp;H140&amp;"&amp;l=Czt/Sa")</f>
        <v>https://nakarte.me/#m=13/42.692972/0.493000&amp;l=Czt/Sa</v>
      </c>
      <c r="Y140" s="31" t="str">
        <f>"&lt;a href='https://www.google.com/maps/dir/42.8664,-2.6852/" &amp; G140&amp; "," &amp; H140 &amp; "' target='_blank'&gt;" &amp;"&lt;img src='/wp-content/uploads/icono-navegacion-google-maps-small.png' alt='Navegación Google Maps' title='Navegación Google Maps'&gt;" &amp; "&lt;/a&gt;"</f>
        <v>&lt;a href='https://www.google.com/maps/dir/42.8664,-2.6852/42.692972,0.493000' target='_blank'&gt;&lt;img src='/wp-content/uploads/icono-navegacion-google-maps-small.png' alt='Navegación Google Maps' title='Navegación Google Maps'&gt;&lt;/a&gt;</v>
      </c>
      <c r="Z140" s="46" t="str">
        <f>"&lt;a style='display: block; text-align: center; padding: 0px 0; font-size: 1.4em;' href='https://tresmiles.es/mapa.html?lat="&amp;G140&amp;"&amp;lon="&amp;H140&amp;"&amp;zoom=17'&gt;&lt;img src='/wp-content/uploads/icono-mapa-topografico-small.png' alt='Mapa' title='Mapa'&gt;&lt;/a&gt;"</f>
        <v>&lt;a style='display: block; text-align: center; padding: 0px 0; font-size: 1.4em;' href='https://tresmiles.es/mapa.html?lat=42.692972&amp;lon=0.493000&amp;zoom=17'&gt;&lt;img src='/wp-content/uploads/icono-mapa-topografico-small.png' alt='Mapa' title='Mapa'&gt;&lt;/a&gt;</v>
      </c>
      <c r="AA140" s="46" t="str">
        <f>IF(J140="",
"",
"&lt;div style='display: block; text-align: center; padding: 0px 0; font-size: 1.4em;'&gt;"&amp;
"&lt;a href='#!' class='open-popup' data-info='"&amp;"ℹ "&amp;J140&amp;"'&gt;"&amp;
"&lt;img src='/wp-content/uploads/icono-informacion-small.png' alt='Más información' title='Más información'&gt;"
&amp;"&lt;/a&gt;&lt;/div&gt;"
)</f>
        <v>&lt;div style='display: block; text-align: center; padding: 0px 0; font-size: 1.4em;'&gt;&lt;a href='#!' class='open-popup' data-info='ℹ En Francia es "Cap du Seil de la Baque Oriental"'&gt;&lt;img src='/wp-content/uploads/icono-informacion-small.png' alt='Más información' title='Más información'&gt;&lt;/a&gt;&lt;/div&gt;</v>
      </c>
    </row>
    <row r="141" spans="1:27" ht="14.5" customHeight="1" x14ac:dyDescent="0.35">
      <c r="A141" s="32" t="s">
        <v>1024</v>
      </c>
      <c r="B141" s="32" t="s">
        <v>6</v>
      </c>
      <c r="C141" s="32" t="s">
        <v>1903</v>
      </c>
      <c r="D141" s="33" t="s">
        <v>1119</v>
      </c>
      <c r="E141" s="33" t="s">
        <v>303</v>
      </c>
      <c r="F141" s="34">
        <v>3102</v>
      </c>
      <c r="G141" s="38" t="s">
        <v>785</v>
      </c>
      <c r="H141" s="38" t="s">
        <v>786</v>
      </c>
      <c r="I141" s="37" t="s">
        <v>51</v>
      </c>
      <c r="J141" s="45"/>
      <c r="K141" s="45" t="s">
        <v>1022</v>
      </c>
      <c r="L141" s="45" t="s">
        <v>1022</v>
      </c>
      <c r="M141" s="55">
        <v>2</v>
      </c>
      <c r="N141" s="46" t="str">
        <f>"&lt;wpt lat="""&amp;G141&amp;""" lon="""&amp;H141&amp;"""&gt;&lt;ele&gt;"&amp;F141&amp;"&lt;/ele&gt;&lt;name&gt;"&amp;D141&amp;"&lt;/name&gt;&lt;desc&gt;Nombre oficial: "&amp;E141&amp;"&amp;#10;Altitud: "&amp;F141&amp;" m &amp;#10;Dificultad: "&amp;I141&amp;"&amp;#10;Más información: "&amp;J141&amp;"&lt;/desc&gt;&lt;/wpt&gt;"</f>
        <v>&lt;wpt lat="42.702611" lon="0.526639"&gt;&lt;ele&gt;3102&lt;/ele&gt;&lt;name&gt;Pico Occidental de los Crabioules&lt;/name&gt;&lt;desc&gt;Nombre oficial: Tuca de l'Estraperlo&amp;#10;Altitud: 3102 m &amp;#10;Dificultad: PD-&amp;#10;Más información: &lt;/desc&gt;&lt;/wpt&gt;</v>
      </c>
      <c r="O141" s="48" t="str">
        <f>HYPERLINK("https://www.openstreetmap.org/edit#map=18/"&amp;G141 &amp; "/"&amp; H141 )</f>
        <v>https://www.openstreetmap.org/edit#map=18/42.702611/0.526639</v>
      </c>
      <c r="P141" s="31" t="str">
        <f>"&lt;a href='https://www.windy.com/"&amp;G141&amp;"/"&amp;H141&amp;"/wind?"&amp;G141&amp;","&amp;H141&amp;",13' target='_blank'&gt;&lt;img src='/wp-content/uploads/icono-windy-small.png' alt='Windy' title='Viento Windy'&gt;&lt;/a&gt;"</f>
        <v>&lt;a href='https://www.windy.com/42.702611/0.526639/wind?42.702611,0.526639,13' target='_blank'&gt;&lt;img src='/wp-content/uploads/icono-windy-small.png' alt='Windy' title='Viento Windy'&gt;&lt;/a&gt;</v>
      </c>
      <c r="Q141" s="47" t="str">
        <f>HYPERLINK("https://www.windy.com/"&amp;G141&amp;"/"&amp;H141&amp;"/wind?"&amp;G141&amp;","&amp;H141&amp;",13")</f>
        <v>https://www.windy.com/42.702611/0.526639/wind?42.702611,0.526639,13</v>
      </c>
      <c r="R141" s="31" t="str">
        <f>"&lt;a href='https://www.meteoblue.com/es/tiempo/pronostico/multimodel/"&amp;G141 &amp; "N" &amp; H141 &amp; "E" &amp; "' target='_blank'&gt;" &amp;"&lt;img src='/wp-content/uploads/icono-meteoblue-small.png' alt='Meteoblue' title='Multimodel Meteoblue'&gt;" &amp; "&lt;/a&gt;"</f>
        <v>&lt;a href='https://www.meteoblue.com/es/tiempo/pronostico/multimodel/42.702611N0.526639E' target='_blank'&gt;&lt;img src='/wp-content/uploads/icono-meteoblue-small.png' alt='Meteoblue' title='Multimodel Meteoblue'&gt;&lt;/a&gt;</v>
      </c>
      <c r="S141" s="47" t="str">
        <f>HYPERLINK("https://www.meteoblue.com/es/tiempo/pronostico/multimodel/"&amp;G141 &amp; "N" &amp; H141 &amp; "E")</f>
        <v>https://www.meteoblue.com/es/tiempo/pronostico/multimodel/42.702611N0.526639E</v>
      </c>
      <c r="T141" s="31" t="str">
        <f>"&lt;a href='https://brouter.de/brouter-web/#map=13/"&amp;G141&amp;"/"&amp;H141&amp;"/OpenTopoMap&amp;pois="&amp;H141&amp;","&amp;G141&amp; "' target='_blank'&gt;" &amp;"&lt;img src='/wp-content/uploads/icono-mapa-topografico-small.png' alt='Mapa topográfico brouter.de' title='Mapa topográfico brouter.de'&gt;" &amp; "&lt;/a&gt;"</f>
        <v>&lt;a href='https://brouter.de/brouter-web/#map=13/42.702611/0.526639/OpenTopoMap&amp;pois=0.526639,42.702611' target='_blank'&gt;&lt;img src='/wp-content/uploads/icono-mapa-topografico-small.png' alt='Mapa topográfico brouter.de' title='Mapa topográfico brouter.de'&gt;&lt;/a&gt;</v>
      </c>
      <c r="U141" s="47" t="str">
        <f>HYPERLINK("https://brouter.de/brouter-web/#map=13/"&amp;G141&amp;"/"&amp;H141&amp;"/OpenTopoMap&amp;pois="&amp;H141&amp;","&amp;G141)</f>
        <v>https://brouter.de/brouter-web/#map=13/42.702611/0.526639/OpenTopoMap&amp;pois=0.526639,42.702611</v>
      </c>
      <c r="V141" s="31" t="str">
        <f>"&lt;a href='https://gpx.studio/app#13/"&amp;G141&amp;"/"&amp;H141&amp;"' target='_blank'&gt;" &amp;"&lt;img src='/wp-content/uploads/icono-mapa-topografico-gpx-studio-small.png' alt='Mapa topográfico gpx.studio' title='Mapa topográfico gpx.studio'&gt;" &amp; "&lt;/a&gt;"</f>
        <v>&lt;a href='https://gpx.studio/app#13/42.702611/0.526639' target='_blank'&gt;&lt;img src='/wp-content/uploads/icono-mapa-topografico-gpx-studio-small.png' alt='Mapa topográfico gpx.studio' title='Mapa topográfico gpx.studio'&gt;&lt;/a&gt;</v>
      </c>
      <c r="W141" s="47" t="str">
        <f>HYPERLINK("https://gpx.studio/app#13/"&amp;G141&amp;"/"&amp;H141)</f>
        <v>https://gpx.studio/app#13/42.702611/0.526639</v>
      </c>
      <c r="X141" s="47" t="str">
        <f>HYPERLINK("https://nakarte.me/#m=13/"&amp;G141&amp;"/"&amp;H141&amp;"&amp;l=Czt/Sa")</f>
        <v>https://nakarte.me/#m=13/42.702611/0.526639&amp;l=Czt/Sa</v>
      </c>
      <c r="Y141" s="31" t="str">
        <f>"&lt;a href='https://www.google.com/maps/dir/42.8664,-2.6852/" &amp; G141&amp; "," &amp; H141 &amp; "' target='_blank'&gt;" &amp;"&lt;img src='/wp-content/uploads/icono-navegacion-google-maps-small.png' alt='Navegación Google Maps' title='Navegación Google Maps'&gt;" &amp; "&lt;/a&gt;"</f>
        <v>&lt;a href='https://www.google.com/maps/dir/42.8664,-2.6852/42.702611,0.526639' target='_blank'&gt;&lt;img src='/wp-content/uploads/icono-navegacion-google-maps-small.png' alt='Navegación Google Maps' title='Navegación Google Maps'&gt;&lt;/a&gt;</v>
      </c>
      <c r="Z141" s="46" t="str">
        <f>"&lt;a style='display: block; text-align: center; padding: 0px 0; font-size: 1.4em;' href='https://tresmiles.es/mapa.html?lat="&amp;G141&amp;"&amp;lon="&amp;H141&amp;"&amp;zoom=17'&gt;&lt;img src='/wp-content/uploads/icono-mapa-topografico-small.png' alt='Mapa' title='Mapa'&gt;&lt;/a&gt;"</f>
        <v>&lt;a style='display: block; text-align: center; padding: 0px 0; font-size: 1.4em;' href='https://tresmiles.es/mapa.html?lat=42.702611&amp;lon=0.526639&amp;zoom=17'&gt;&lt;img src='/wp-content/uploads/icono-mapa-topografico-small.png' alt='Mapa' title='Mapa'&gt;&lt;/a&gt;</v>
      </c>
      <c r="AA141" s="46" t="str">
        <f>IF(J141="",
"",
"&lt;div style='display: block; text-align: center; padding: 0px 0; font-size: 1.4em;'&gt;"&amp;
"&lt;a href='#!' class='open-popup' data-info='"&amp;"ℹ "&amp;J141&amp;"'&gt;"&amp;
"&lt;img src='/wp-content/uploads/icono-informacion-small.png' alt='Más información' title='Más información'&gt;"
&amp;"&lt;/a&gt;&lt;/div&gt;"
)</f>
        <v/>
      </c>
    </row>
    <row r="142" spans="1:27" ht="14.5" customHeight="1" x14ac:dyDescent="0.35">
      <c r="A142" s="32" t="s">
        <v>1024</v>
      </c>
      <c r="B142" s="32" t="s">
        <v>6</v>
      </c>
      <c r="C142" s="32" t="s">
        <v>1903</v>
      </c>
      <c r="D142" s="33" t="s">
        <v>296</v>
      </c>
      <c r="E142" s="33" t="s">
        <v>39</v>
      </c>
      <c r="F142" s="34">
        <v>3097</v>
      </c>
      <c r="G142" s="38" t="s">
        <v>791</v>
      </c>
      <c r="H142" s="38" t="s">
        <v>792</v>
      </c>
      <c r="I142" s="37"/>
      <c r="J142" s="45" t="s">
        <v>2268</v>
      </c>
      <c r="K142" s="45" t="s">
        <v>1021</v>
      </c>
      <c r="L142" s="45" t="s">
        <v>1022</v>
      </c>
      <c r="M142" s="55">
        <v>1</v>
      </c>
      <c r="N142" s="46" t="str">
        <f>"&lt;wpt lat="""&amp;G142&amp;""" lon="""&amp;H142&amp;"""&gt;&lt;ele&gt;"&amp;F142&amp;"&lt;/ele&gt;&lt;name&gt;"&amp;D142&amp;"&lt;/name&gt;&lt;desc&gt;Nombre oficial: "&amp;E142&amp;"&amp;#10;Altitud: "&amp;F142&amp;" m &amp;#10;Dificultad: "&amp;I142&amp;"&amp;#10;Más información: "&amp;J142&amp;"&lt;/desc&gt;&lt;/wpt&gt;"</f>
        <v>&lt;wpt lat="42.694472" lon="0.492083"&gt;&lt;ele&gt;3097&lt;/ele&gt;&lt;name&gt;Pico Sellam de la Baca Occidental&lt;/name&gt;&lt;desc&gt;Nombre oficial: Tuca d'el Cabo de la Vaca E.&amp;#10;Altitud: 3097 m &amp;#10;Dificultad: &amp;#10;Más información: POSIBLE DISCREPANCIA, ERROR O A ESTUDIAR. Coincido con IGEAR en que es un tresmil. Prominencia 13 m y 17 m medido 2 veces ida/vuelta&lt;/desc&gt;&lt;/wpt&gt;</v>
      </c>
      <c r="O142" s="48" t="str">
        <f>HYPERLINK("https://www.openstreetmap.org/edit#map=18/"&amp;G142 &amp; "/"&amp; H142 )</f>
        <v>https://www.openstreetmap.org/edit#map=18/42.694472/0.492083</v>
      </c>
      <c r="P142" s="31" t="str">
        <f>"&lt;a href='https://www.windy.com/"&amp;G142&amp;"/"&amp;H142&amp;"/wind?"&amp;G142&amp;","&amp;H142&amp;",13' target='_blank'&gt;&lt;img src='/wp-content/uploads/icono-windy-small.png' alt='Windy' title='Viento Windy'&gt;&lt;/a&gt;"</f>
        <v>&lt;a href='https://www.windy.com/42.694472/0.492083/wind?42.694472,0.492083,13' target='_blank'&gt;&lt;img src='/wp-content/uploads/icono-windy-small.png' alt='Windy' title='Viento Windy'&gt;&lt;/a&gt;</v>
      </c>
      <c r="Q142" s="47" t="str">
        <f>HYPERLINK("https://www.windy.com/"&amp;G142&amp;"/"&amp;H142&amp;"/wind?"&amp;G142&amp;","&amp;H142&amp;",13")</f>
        <v>https://www.windy.com/42.694472/0.492083/wind?42.694472,0.492083,13</v>
      </c>
      <c r="R142" s="31" t="str">
        <f>"&lt;a href='https://www.meteoblue.com/es/tiempo/pronostico/multimodel/"&amp;G142 &amp; "N" &amp; H142 &amp; "E" &amp; "' target='_blank'&gt;" &amp;"&lt;img src='/wp-content/uploads/icono-meteoblue-small.png' alt='Meteoblue' title='Multimodel Meteoblue'&gt;" &amp; "&lt;/a&gt;"</f>
        <v>&lt;a href='https://www.meteoblue.com/es/tiempo/pronostico/multimodel/42.694472N0.492083E' target='_blank'&gt;&lt;img src='/wp-content/uploads/icono-meteoblue-small.png' alt='Meteoblue' title='Multimodel Meteoblue'&gt;&lt;/a&gt;</v>
      </c>
      <c r="S142" s="47" t="str">
        <f>HYPERLINK("https://www.meteoblue.com/es/tiempo/pronostico/multimodel/"&amp;G142 &amp; "N" &amp; H142 &amp; "E")</f>
        <v>https://www.meteoblue.com/es/tiempo/pronostico/multimodel/42.694472N0.492083E</v>
      </c>
      <c r="T142" s="31" t="str">
        <f>"&lt;a href='https://brouter.de/brouter-web/#map=13/"&amp;G142&amp;"/"&amp;H142&amp;"/OpenTopoMap&amp;pois="&amp;H142&amp;","&amp;G142&amp; "' target='_blank'&gt;" &amp;"&lt;img src='/wp-content/uploads/icono-mapa-topografico-small.png' alt='Mapa topográfico brouter.de' title='Mapa topográfico brouter.de'&gt;" &amp; "&lt;/a&gt;"</f>
        <v>&lt;a href='https://brouter.de/brouter-web/#map=13/42.694472/0.492083/OpenTopoMap&amp;pois=0.492083,42.694472' target='_blank'&gt;&lt;img src='/wp-content/uploads/icono-mapa-topografico-small.png' alt='Mapa topográfico brouter.de' title='Mapa topográfico brouter.de'&gt;&lt;/a&gt;</v>
      </c>
      <c r="U142" s="47" t="str">
        <f>HYPERLINK("https://brouter.de/brouter-web/#map=13/"&amp;G142&amp;"/"&amp;H142&amp;"/OpenTopoMap&amp;pois="&amp;H142&amp;","&amp;G142)</f>
        <v>https://brouter.de/brouter-web/#map=13/42.694472/0.492083/OpenTopoMap&amp;pois=0.492083,42.694472</v>
      </c>
      <c r="V142" s="31" t="str">
        <f>"&lt;a href='https://gpx.studio/app#13/"&amp;G142&amp;"/"&amp;H142&amp;"' target='_blank'&gt;" &amp;"&lt;img src='/wp-content/uploads/icono-mapa-topografico-gpx-studio-small.png' alt='Mapa topográfico gpx.studio' title='Mapa topográfico gpx.studio'&gt;" &amp; "&lt;/a&gt;"</f>
        <v>&lt;a href='https://gpx.studio/app#13/42.694472/0.492083' target='_blank'&gt;&lt;img src='/wp-content/uploads/icono-mapa-topografico-gpx-studio-small.png' alt='Mapa topográfico gpx.studio' title='Mapa topográfico gpx.studio'&gt;&lt;/a&gt;</v>
      </c>
      <c r="W142" s="47" t="str">
        <f>HYPERLINK("https://gpx.studio/app#13/"&amp;G142&amp;"/"&amp;H142)</f>
        <v>https://gpx.studio/app#13/42.694472/0.492083</v>
      </c>
      <c r="X142" s="47" t="str">
        <f>HYPERLINK("https://nakarte.me/#m=13/"&amp;G142&amp;"/"&amp;H142&amp;"&amp;l=Czt/Sa")</f>
        <v>https://nakarte.me/#m=13/42.694472/0.492083&amp;l=Czt/Sa</v>
      </c>
      <c r="Y142" s="31" t="str">
        <f>"&lt;a href='https://www.google.com/maps/dir/42.8664,-2.6852/" &amp; G142&amp; "," &amp; H142 &amp; "' target='_blank'&gt;" &amp;"&lt;img src='/wp-content/uploads/icono-navegacion-google-maps-small.png' alt='Navegación Google Maps' title='Navegación Google Maps'&gt;" &amp; "&lt;/a&gt;"</f>
        <v>&lt;a href='https://www.google.com/maps/dir/42.8664,-2.6852/42.694472,0.492083' target='_blank'&gt;&lt;img src='/wp-content/uploads/icono-navegacion-google-maps-small.png' alt='Navegación Google Maps' title='Navegación Google Maps'&gt;&lt;/a&gt;</v>
      </c>
      <c r="Z142" s="46" t="str">
        <f>"&lt;a style='display: block; text-align: center; padding: 0px 0; font-size: 1.4em;' href='https://tresmiles.es/mapa.html?lat="&amp;G142&amp;"&amp;lon="&amp;H142&amp;"&amp;zoom=17'&gt;&lt;img src='/wp-content/uploads/icono-mapa-topografico-small.png' alt='Mapa' title='Mapa'&gt;&lt;/a&gt;"</f>
        <v>&lt;a style='display: block; text-align: center; padding: 0px 0; font-size: 1.4em;' href='https://tresmiles.es/mapa.html?lat=42.694472&amp;lon=0.492083&amp;zoom=17'&gt;&lt;img src='/wp-content/uploads/icono-mapa-topografico-small.png' alt='Mapa' title='Mapa'&gt;&lt;/a&gt;</v>
      </c>
      <c r="AA142" s="46" t="str">
        <f>IF(J142="",
"",
"&lt;div style='display: block; text-align: center; padding: 0px 0; font-size: 1.4em;'&gt;"&amp;
"&lt;a href='#!' class='open-popup' data-info='"&amp;"ℹ "&amp;J142&amp;"'&gt;"&amp;
"&lt;img src='/wp-content/uploads/icono-informacion-small.png' alt='Más información' title='Más información'&gt;"
&amp;"&lt;/a&gt;&lt;/div&gt;"
)</f>
        <v>&lt;div style='display: block; text-align: center; padding: 0px 0; font-size: 1.4em;'&gt;&lt;a href='#!' class='open-popup' data-info='ℹ POSIBLE DISCREPANCIA, ERROR O A ESTUDIAR. Coincido con IGEAR en que es un tresmil. Prominencia 13 m y 17 m medido 2 veces ida/vuelta'&gt;&lt;img src='/wp-content/uploads/icono-informacion-small.png' alt='Más información' title='Más información'&gt;&lt;/a&gt;&lt;/div&gt;</v>
      </c>
    </row>
    <row r="143" spans="1:27" ht="14.5" customHeight="1" x14ac:dyDescent="0.35">
      <c r="A143" s="32" t="s">
        <v>1024</v>
      </c>
      <c r="B143" s="32" t="s">
        <v>6</v>
      </c>
      <c r="C143" s="32" t="s">
        <v>1903</v>
      </c>
      <c r="D143" s="33" t="s">
        <v>1134</v>
      </c>
      <c r="E143" s="33" t="s">
        <v>295</v>
      </c>
      <c r="F143" s="34">
        <v>3097</v>
      </c>
      <c r="G143" s="38" t="s">
        <v>789</v>
      </c>
      <c r="H143" s="38" t="s">
        <v>790</v>
      </c>
      <c r="I143" s="37" t="s">
        <v>50</v>
      </c>
      <c r="J143" s="45" t="s">
        <v>1136</v>
      </c>
      <c r="K143" s="45" t="s">
        <v>1022</v>
      </c>
      <c r="L143" s="45" t="s">
        <v>1022</v>
      </c>
      <c r="M143" s="55">
        <v>2</v>
      </c>
      <c r="N143" s="46" t="str">
        <f>"&lt;wpt lat="""&amp;G143&amp;""" lon="""&amp;H143&amp;"""&gt;&lt;ele&gt;"&amp;F143&amp;"&lt;/ele&gt;&lt;name&gt;"&amp;D143&amp;"&lt;/name&gt;&lt;desc&gt;Nombre oficial: "&amp;E143&amp;"&amp;#10;Altitud: "&amp;F143&amp;" m &amp;#10;Dificultad: "&amp;I143&amp;"&amp;#10;Más información: "&amp;J143&amp;"&lt;/desc&gt;&lt;/wpt&gt;"</f>
        <v>&lt;wpt lat="42.695222" lon="0.491528"&gt;&lt;ele&gt;3097&lt;/ele&gt;&lt;name&gt;Cap Dera Baquo Occidental&lt;/name&gt;&lt;desc&gt;Nombre oficial: Tuca d'el Cabo de la Vaca O.&amp;#10;Altitud: 3097 m &amp;#10;Dificultad: F+&amp;#10;Más información: En Francia es "Cap du Seil de la Baque Occidental"&lt;/desc&gt;&lt;/wpt&gt;</v>
      </c>
      <c r="O143" s="48" t="str">
        <f>HYPERLINK("https://www.openstreetmap.org/edit#map=18/"&amp;G143 &amp; "/"&amp; H143 )</f>
        <v>https://www.openstreetmap.org/edit#map=18/42.695222/0.491528</v>
      </c>
      <c r="P143" s="31" t="str">
        <f>"&lt;a href='https://www.windy.com/"&amp;G143&amp;"/"&amp;H143&amp;"/wind?"&amp;G143&amp;","&amp;H143&amp;",13' target='_blank'&gt;&lt;img src='/wp-content/uploads/icono-windy-small.png' alt='Windy' title='Viento Windy'&gt;&lt;/a&gt;"</f>
        <v>&lt;a href='https://www.windy.com/42.695222/0.491528/wind?42.695222,0.491528,13' target='_blank'&gt;&lt;img src='/wp-content/uploads/icono-windy-small.png' alt='Windy' title='Viento Windy'&gt;&lt;/a&gt;</v>
      </c>
      <c r="Q143" s="47" t="str">
        <f>HYPERLINK("https://www.windy.com/"&amp;G143&amp;"/"&amp;H143&amp;"/wind?"&amp;G143&amp;","&amp;H143&amp;",13")</f>
        <v>https://www.windy.com/42.695222/0.491528/wind?42.695222,0.491528,13</v>
      </c>
      <c r="R143" s="31" t="str">
        <f>"&lt;a href='https://www.meteoblue.com/es/tiempo/pronostico/multimodel/"&amp;G143 &amp; "N" &amp; H143 &amp; "E" &amp; "' target='_blank'&gt;" &amp;"&lt;img src='/wp-content/uploads/icono-meteoblue-small.png' alt='Meteoblue' title='Multimodel Meteoblue'&gt;" &amp; "&lt;/a&gt;"</f>
        <v>&lt;a href='https://www.meteoblue.com/es/tiempo/pronostico/multimodel/42.695222N0.491528E' target='_blank'&gt;&lt;img src='/wp-content/uploads/icono-meteoblue-small.png' alt='Meteoblue' title='Multimodel Meteoblue'&gt;&lt;/a&gt;</v>
      </c>
      <c r="S143" s="47" t="str">
        <f>HYPERLINK("https://www.meteoblue.com/es/tiempo/pronostico/multimodel/"&amp;G143 &amp; "N" &amp; H143 &amp; "E")</f>
        <v>https://www.meteoblue.com/es/tiempo/pronostico/multimodel/42.695222N0.491528E</v>
      </c>
      <c r="T143" s="31" t="str">
        <f>"&lt;a href='https://brouter.de/brouter-web/#map=13/"&amp;G143&amp;"/"&amp;H143&amp;"/OpenTopoMap&amp;pois="&amp;H143&amp;","&amp;G143&amp; "' target='_blank'&gt;" &amp;"&lt;img src='/wp-content/uploads/icono-mapa-topografico-small.png' alt='Mapa topográfico brouter.de' title='Mapa topográfico brouter.de'&gt;" &amp; "&lt;/a&gt;"</f>
        <v>&lt;a href='https://brouter.de/brouter-web/#map=13/42.695222/0.491528/OpenTopoMap&amp;pois=0.491528,42.695222' target='_blank'&gt;&lt;img src='/wp-content/uploads/icono-mapa-topografico-small.png' alt='Mapa topográfico brouter.de' title='Mapa topográfico brouter.de'&gt;&lt;/a&gt;</v>
      </c>
      <c r="U143" s="47" t="str">
        <f>HYPERLINK("https://brouter.de/brouter-web/#map=13/"&amp;G143&amp;"/"&amp;H143&amp;"/OpenTopoMap&amp;pois="&amp;H143&amp;","&amp;G143)</f>
        <v>https://brouter.de/brouter-web/#map=13/42.695222/0.491528/OpenTopoMap&amp;pois=0.491528,42.695222</v>
      </c>
      <c r="V143" s="31" t="str">
        <f>"&lt;a href='https://gpx.studio/app#13/"&amp;G143&amp;"/"&amp;H143&amp;"' target='_blank'&gt;" &amp;"&lt;img src='/wp-content/uploads/icono-mapa-topografico-gpx-studio-small.png' alt='Mapa topográfico gpx.studio' title='Mapa topográfico gpx.studio'&gt;" &amp; "&lt;/a&gt;"</f>
        <v>&lt;a href='https://gpx.studio/app#13/42.695222/0.491528' target='_blank'&gt;&lt;img src='/wp-content/uploads/icono-mapa-topografico-gpx-studio-small.png' alt='Mapa topográfico gpx.studio' title='Mapa topográfico gpx.studio'&gt;&lt;/a&gt;</v>
      </c>
      <c r="W143" s="47" t="str">
        <f>HYPERLINK("https://gpx.studio/app#13/"&amp;G143&amp;"/"&amp;H143)</f>
        <v>https://gpx.studio/app#13/42.695222/0.491528</v>
      </c>
      <c r="X143" s="47" t="str">
        <f>HYPERLINK("https://nakarte.me/#m=13/"&amp;G143&amp;"/"&amp;H143&amp;"&amp;l=Czt/Sa")</f>
        <v>https://nakarte.me/#m=13/42.695222/0.491528&amp;l=Czt/Sa</v>
      </c>
      <c r="Y143" s="31" t="str">
        <f>"&lt;a href='https://www.google.com/maps/dir/42.8664,-2.6852/" &amp; G143&amp; "," &amp; H143 &amp; "' target='_blank'&gt;" &amp;"&lt;img src='/wp-content/uploads/icono-navegacion-google-maps-small.png' alt='Navegación Google Maps' title='Navegación Google Maps'&gt;" &amp; "&lt;/a&gt;"</f>
        <v>&lt;a href='https://www.google.com/maps/dir/42.8664,-2.6852/42.695222,0.491528' target='_blank'&gt;&lt;img src='/wp-content/uploads/icono-navegacion-google-maps-small.png' alt='Navegación Google Maps' title='Navegación Google Maps'&gt;&lt;/a&gt;</v>
      </c>
      <c r="Z143" s="46" t="str">
        <f>"&lt;a style='display: block; text-align: center; padding: 0px 0; font-size: 1.4em;' href='https://tresmiles.es/mapa.html?lat="&amp;G143&amp;"&amp;lon="&amp;H143&amp;"&amp;zoom=17'&gt;&lt;img src='/wp-content/uploads/icono-mapa-topografico-small.png' alt='Mapa' title='Mapa'&gt;&lt;/a&gt;"</f>
        <v>&lt;a style='display: block; text-align: center; padding: 0px 0; font-size: 1.4em;' href='https://tresmiles.es/mapa.html?lat=42.695222&amp;lon=0.491528&amp;zoom=17'&gt;&lt;img src='/wp-content/uploads/icono-mapa-topografico-small.png' alt='Mapa' title='Mapa'&gt;&lt;/a&gt;</v>
      </c>
      <c r="AA143" s="46" t="str">
        <f>IF(J143="",
"",
"&lt;div style='display: block; text-align: center; padding: 0px 0; font-size: 1.4em;'&gt;"&amp;
"&lt;a href='#!' class='open-popup' data-info='"&amp;"ℹ "&amp;J143&amp;"'&gt;"&amp;
"&lt;img src='/wp-content/uploads/icono-informacion-small.png' alt='Más información' title='Más información'&gt;"
&amp;"&lt;/a&gt;&lt;/div&gt;"
)</f>
        <v>&lt;div style='display: block; text-align: center; padding: 0px 0; font-size: 1.4em;'&gt;&lt;a href='#!' class='open-popup' data-info='ℹ En Francia es "Cap du Seil de la Baque Occidental"'&gt;&lt;img src='/wp-content/uploads/icono-informacion-small.png' alt='Más información' title='Más información'&gt;&lt;/a&gt;&lt;/div&gt;</v>
      </c>
    </row>
    <row r="144" spans="1:27" ht="14.5" customHeight="1" x14ac:dyDescent="0.35">
      <c r="A144" s="32" t="s">
        <v>1024</v>
      </c>
      <c r="B144" s="32" t="s">
        <v>6</v>
      </c>
      <c r="C144" s="32" t="s">
        <v>1903</v>
      </c>
      <c r="D144" s="33" t="s">
        <v>614</v>
      </c>
      <c r="E144" s="33" t="s">
        <v>615</v>
      </c>
      <c r="F144" s="34">
        <v>3097</v>
      </c>
      <c r="G144" s="38" t="s">
        <v>793</v>
      </c>
      <c r="H144" s="38" t="s">
        <v>794</v>
      </c>
      <c r="I144" s="37" t="s">
        <v>50</v>
      </c>
      <c r="J144" s="45"/>
      <c r="K144" s="45" t="s">
        <v>1022</v>
      </c>
      <c r="L144" s="45" t="s">
        <v>1022</v>
      </c>
      <c r="M144" s="55">
        <v>2</v>
      </c>
      <c r="N144" s="46" t="str">
        <f>"&lt;wpt lat="""&amp;G144&amp;""" lon="""&amp;H144&amp;"""&gt;&lt;ele&gt;"&amp;F144&amp;"&lt;/ele&gt;&lt;name&gt;"&amp;D144&amp;"&lt;/name&gt;&lt;desc&gt;Nombre oficial: "&amp;E144&amp;"&amp;#10;Altitud: "&amp;F144&amp;" m &amp;#10;Dificultad: "&amp;I144&amp;"&amp;#10;Más información: "&amp;J144&amp;"&lt;/desc&gt;&lt;/wpt&gt;"</f>
        <v>&lt;wpt lat="42.695389" lon="0.521194"&gt;&lt;ele&gt;3097&lt;/ele&gt;&lt;name&gt;Tuca de Lliterola&lt;/name&gt;&lt;desc&gt;Nombre oficial: Tuca d'el Paso d'Alto de Lliteròla&amp;#10;Altitud: 3097 m &amp;#10;Dificultad: F+&amp;#10;Más información: &lt;/desc&gt;&lt;/wpt&gt;</v>
      </c>
      <c r="O144" s="48" t="str">
        <f>HYPERLINK("https://www.openstreetmap.org/edit#map=18/"&amp;G144 &amp; "/"&amp; H144 )</f>
        <v>https://www.openstreetmap.org/edit#map=18/42.695389/0.521194</v>
      </c>
      <c r="P144" s="31" t="str">
        <f>"&lt;a href='https://www.windy.com/"&amp;G144&amp;"/"&amp;H144&amp;"/wind?"&amp;G144&amp;","&amp;H144&amp;",13' target='_blank'&gt;&lt;img src='/wp-content/uploads/icono-windy-small.png' alt='Windy' title='Viento Windy'&gt;&lt;/a&gt;"</f>
        <v>&lt;a href='https://www.windy.com/42.695389/0.521194/wind?42.695389,0.521194,13' target='_blank'&gt;&lt;img src='/wp-content/uploads/icono-windy-small.png' alt='Windy' title='Viento Windy'&gt;&lt;/a&gt;</v>
      </c>
      <c r="Q144" s="47" t="str">
        <f>HYPERLINK("https://www.windy.com/"&amp;G144&amp;"/"&amp;H144&amp;"/wind?"&amp;G144&amp;","&amp;H144&amp;",13")</f>
        <v>https://www.windy.com/42.695389/0.521194/wind?42.695389,0.521194,13</v>
      </c>
      <c r="R144" s="31" t="str">
        <f>"&lt;a href='https://www.meteoblue.com/es/tiempo/pronostico/multimodel/"&amp;G144 &amp; "N" &amp; H144 &amp; "E" &amp; "' target='_blank'&gt;" &amp;"&lt;img src='/wp-content/uploads/icono-meteoblue-small.png' alt='Meteoblue' title='Multimodel Meteoblue'&gt;" &amp; "&lt;/a&gt;"</f>
        <v>&lt;a href='https://www.meteoblue.com/es/tiempo/pronostico/multimodel/42.695389N0.521194E' target='_blank'&gt;&lt;img src='/wp-content/uploads/icono-meteoblue-small.png' alt='Meteoblue' title='Multimodel Meteoblue'&gt;&lt;/a&gt;</v>
      </c>
      <c r="S144" s="47" t="str">
        <f>HYPERLINK("https://www.meteoblue.com/es/tiempo/pronostico/multimodel/"&amp;G144 &amp; "N" &amp; H144 &amp; "E")</f>
        <v>https://www.meteoblue.com/es/tiempo/pronostico/multimodel/42.695389N0.521194E</v>
      </c>
      <c r="T144" s="31" t="str">
        <f>"&lt;a href='https://brouter.de/brouter-web/#map=13/"&amp;G144&amp;"/"&amp;H144&amp;"/OpenTopoMap&amp;pois="&amp;H144&amp;","&amp;G144&amp; "' target='_blank'&gt;" &amp;"&lt;img src='/wp-content/uploads/icono-mapa-topografico-small.png' alt='Mapa topográfico brouter.de' title='Mapa topográfico brouter.de'&gt;" &amp; "&lt;/a&gt;"</f>
        <v>&lt;a href='https://brouter.de/brouter-web/#map=13/42.695389/0.521194/OpenTopoMap&amp;pois=0.521194,42.695389' target='_blank'&gt;&lt;img src='/wp-content/uploads/icono-mapa-topografico-small.png' alt='Mapa topográfico brouter.de' title='Mapa topográfico brouter.de'&gt;&lt;/a&gt;</v>
      </c>
      <c r="U144" s="47" t="str">
        <f>HYPERLINK("https://brouter.de/brouter-web/#map=13/"&amp;G144&amp;"/"&amp;H144&amp;"/OpenTopoMap&amp;pois="&amp;H144&amp;","&amp;G144)</f>
        <v>https://brouter.de/brouter-web/#map=13/42.695389/0.521194/OpenTopoMap&amp;pois=0.521194,42.695389</v>
      </c>
      <c r="V144" s="31" t="str">
        <f>"&lt;a href='https://gpx.studio/app#13/"&amp;G144&amp;"/"&amp;H144&amp;"' target='_blank'&gt;" &amp;"&lt;img src='/wp-content/uploads/icono-mapa-topografico-gpx-studio-small.png' alt='Mapa topográfico gpx.studio' title='Mapa topográfico gpx.studio'&gt;" &amp; "&lt;/a&gt;"</f>
        <v>&lt;a href='https://gpx.studio/app#13/42.695389/0.521194' target='_blank'&gt;&lt;img src='/wp-content/uploads/icono-mapa-topografico-gpx-studio-small.png' alt='Mapa topográfico gpx.studio' title='Mapa topográfico gpx.studio'&gt;&lt;/a&gt;</v>
      </c>
      <c r="W144" s="47" t="str">
        <f>HYPERLINK("https://gpx.studio/app#13/"&amp;G144&amp;"/"&amp;H144)</f>
        <v>https://gpx.studio/app#13/42.695389/0.521194</v>
      </c>
      <c r="X144" s="47" t="str">
        <f>HYPERLINK("https://nakarte.me/#m=13/"&amp;G144&amp;"/"&amp;H144&amp;"&amp;l=Czt/Sa")</f>
        <v>https://nakarte.me/#m=13/42.695389/0.521194&amp;l=Czt/Sa</v>
      </c>
      <c r="Y144" s="31" t="str">
        <f>"&lt;a href='https://www.google.com/maps/dir/42.8664,-2.6852/" &amp; G144&amp; "," &amp; H144 &amp; "' target='_blank'&gt;" &amp;"&lt;img src='/wp-content/uploads/icono-navegacion-google-maps-small.png' alt='Navegación Google Maps' title='Navegación Google Maps'&gt;" &amp; "&lt;/a&gt;"</f>
        <v>&lt;a href='https://www.google.com/maps/dir/42.8664,-2.6852/42.695389,0.521194' target='_blank'&gt;&lt;img src='/wp-content/uploads/icono-navegacion-google-maps-small.png' alt='Navegación Google Maps' title='Navegación Google Maps'&gt;&lt;/a&gt;</v>
      </c>
      <c r="Z144" s="46" t="str">
        <f>"&lt;a style='display: block; text-align: center; padding: 0px 0; font-size: 1.4em;' href='https://tresmiles.es/mapa.html?lat="&amp;G144&amp;"&amp;lon="&amp;H144&amp;"&amp;zoom=17'&gt;&lt;img src='/wp-content/uploads/icono-mapa-topografico-small.png' alt='Mapa' title='Mapa'&gt;&lt;/a&gt;"</f>
        <v>&lt;a style='display: block; text-align: center; padding: 0px 0; font-size: 1.4em;' href='https://tresmiles.es/mapa.html?lat=42.695389&amp;lon=0.521194&amp;zoom=17'&gt;&lt;img src='/wp-content/uploads/icono-mapa-topografico-small.png' alt='Mapa' title='Mapa'&gt;&lt;/a&gt;</v>
      </c>
      <c r="AA144" s="46" t="str">
        <f>IF(J144="",
"",
"&lt;div style='display: block; text-align: center; padding: 0px 0; font-size: 1.4em;'&gt;"&amp;
"&lt;a href='#!' class='open-popup' data-info='"&amp;"ℹ "&amp;J144&amp;"'&gt;"&amp;
"&lt;img src='/wp-content/uploads/icono-informacion-small.png' alt='Más información' title='Más información'&gt;"
&amp;"&lt;/a&gt;&lt;/div&gt;"
)</f>
        <v/>
      </c>
    </row>
    <row r="145" spans="1:27" ht="14.5" customHeight="1" x14ac:dyDescent="0.35">
      <c r="A145" s="32" t="s">
        <v>1026</v>
      </c>
      <c r="B145" s="32" t="s">
        <v>1230</v>
      </c>
      <c r="C145" s="32" t="s">
        <v>1903</v>
      </c>
      <c r="D145" s="33" t="s">
        <v>1531</v>
      </c>
      <c r="E145" s="37" t="s">
        <v>4</v>
      </c>
      <c r="F145" s="36">
        <v>3069</v>
      </c>
      <c r="G145" s="37" t="s">
        <v>1152</v>
      </c>
      <c r="H145" s="37" t="s">
        <v>1153</v>
      </c>
      <c r="I145" s="37" t="s">
        <v>47</v>
      </c>
      <c r="J145" s="45"/>
      <c r="K145" s="45" t="s">
        <v>1022</v>
      </c>
      <c r="L145" s="45"/>
      <c r="M145" s="55">
        <v>2</v>
      </c>
      <c r="N145" s="46" t="str">
        <f>"&lt;wpt lat="""&amp;G145&amp;""" lon="""&amp;H145&amp;"""&gt;&lt;ele&gt;"&amp;F145&amp;"&lt;/ele&gt;&lt;name&gt;"&amp;D145&amp;"&lt;/name&gt;&lt;desc&gt;Nombre oficial: "&amp;E145&amp;"&amp;#10;Altitud: "&amp;F145&amp;" m &amp;#10;Dificultad: "&amp;I145&amp;"&amp;#10;Más información: "&amp;J145&amp;"&lt;/desc&gt;&lt;/wpt&gt;"</f>
        <v>&lt;wpt lat="42.706202" lon="0.518788"&gt;&lt;ele&gt;3069&lt;/ele&gt;&lt;name&gt;Aguja Superior de Lézat&lt;/name&gt;&lt;desc&gt;Nombre oficial: &amp;#10;Altitud: 3069 m &amp;#10;Dificultad: PD+&amp;#10;Más información: &lt;/desc&gt;&lt;/wpt&gt;</v>
      </c>
      <c r="O145" s="48" t="str">
        <f>HYPERLINK("https://www.openstreetmap.org/edit#map=18/"&amp;G145 &amp; "/"&amp; H145 )</f>
        <v>https://www.openstreetmap.org/edit#map=18/42.706202/0.518788</v>
      </c>
      <c r="P145" s="31" t="str">
        <f>"&lt;a href='https://www.windy.com/"&amp;G145&amp;"/"&amp;H145&amp;"/wind?"&amp;G145&amp;","&amp;H145&amp;",13' target='_blank'&gt;&lt;img src='/wp-content/uploads/icono-windy-small.png' alt='Windy' title='Viento Windy'&gt;&lt;/a&gt;"</f>
        <v>&lt;a href='https://www.windy.com/42.706202/0.518788/wind?42.706202,0.518788,13' target='_blank'&gt;&lt;img src='/wp-content/uploads/icono-windy-small.png' alt='Windy' title='Viento Windy'&gt;&lt;/a&gt;</v>
      </c>
      <c r="Q145" s="47" t="str">
        <f>HYPERLINK("https://www.windy.com/"&amp;G145&amp;"/"&amp;H145&amp;"/wind?"&amp;G145&amp;","&amp;H145&amp;",13")</f>
        <v>https://www.windy.com/42.706202/0.518788/wind?42.706202,0.518788,13</v>
      </c>
      <c r="R145" s="31" t="str">
        <f>"&lt;a href='https://www.meteoblue.com/es/tiempo/pronostico/multimodel/"&amp;G145 &amp; "N" &amp; H145 &amp; "E" &amp; "' target='_blank'&gt;" &amp;"&lt;img src='/wp-content/uploads/icono-meteoblue-small.png' alt='Meteoblue' title='Multimodel Meteoblue'&gt;" &amp; "&lt;/a&gt;"</f>
        <v>&lt;a href='https://www.meteoblue.com/es/tiempo/pronostico/multimodel/42.706202N0.518788E' target='_blank'&gt;&lt;img src='/wp-content/uploads/icono-meteoblue-small.png' alt='Meteoblue' title='Multimodel Meteoblue'&gt;&lt;/a&gt;</v>
      </c>
      <c r="S145" s="47" t="str">
        <f>HYPERLINK("https://www.meteoblue.com/es/tiempo/pronostico/multimodel/"&amp;G145 &amp; "N" &amp; H145 &amp; "E")</f>
        <v>https://www.meteoblue.com/es/tiempo/pronostico/multimodel/42.706202N0.518788E</v>
      </c>
      <c r="T145" s="31" t="str">
        <f>"&lt;a href='https://brouter.de/brouter-web/#map=13/"&amp;G145&amp;"/"&amp;H145&amp;"/OpenTopoMap&amp;pois="&amp;H145&amp;","&amp;G145&amp; "' target='_blank'&gt;" &amp;"&lt;img src='/wp-content/uploads/icono-mapa-topografico-small.png' alt='Mapa topográfico brouter.de' title='Mapa topográfico brouter.de'&gt;" &amp; "&lt;/a&gt;"</f>
        <v>&lt;a href='https://brouter.de/brouter-web/#map=13/42.706202/0.518788/OpenTopoMap&amp;pois=0.518788,42.706202' target='_blank'&gt;&lt;img src='/wp-content/uploads/icono-mapa-topografico-small.png' alt='Mapa topográfico brouter.de' title='Mapa topográfico brouter.de'&gt;&lt;/a&gt;</v>
      </c>
      <c r="U145" s="47" t="str">
        <f>HYPERLINK("https://brouter.de/brouter-web/#map=13/"&amp;G145&amp;"/"&amp;H145&amp;"/OpenTopoMap&amp;pois="&amp;H145&amp;","&amp;G145)</f>
        <v>https://brouter.de/brouter-web/#map=13/42.706202/0.518788/OpenTopoMap&amp;pois=0.518788,42.706202</v>
      </c>
      <c r="V145" s="31" t="str">
        <f>"&lt;a href='https://gpx.studio/app#13/"&amp;G145&amp;"/"&amp;H145&amp;"' target='_blank'&gt;" &amp;"&lt;img src='/wp-content/uploads/icono-mapa-topografico-gpx-studio-small.png' alt='Mapa topográfico gpx.studio' title='Mapa topográfico gpx.studio'&gt;" &amp; "&lt;/a&gt;"</f>
        <v>&lt;a href='https://gpx.studio/app#13/42.706202/0.518788' target='_blank'&gt;&lt;img src='/wp-content/uploads/icono-mapa-topografico-gpx-studio-small.png' alt='Mapa topográfico gpx.studio' title='Mapa topográfico gpx.studio'&gt;&lt;/a&gt;</v>
      </c>
      <c r="W145" s="47" t="str">
        <f>HYPERLINK("https://gpx.studio/app#13/"&amp;G145&amp;"/"&amp;H145)</f>
        <v>https://gpx.studio/app#13/42.706202/0.518788</v>
      </c>
      <c r="X145" s="47" t="str">
        <f>HYPERLINK("https://nakarte.me/#m=13/"&amp;G145&amp;"/"&amp;H145&amp;"&amp;l=Czt/Sa")</f>
        <v>https://nakarte.me/#m=13/42.706202/0.518788&amp;l=Czt/Sa</v>
      </c>
      <c r="Y145" s="31" t="str">
        <f>"&lt;a href='https://www.google.com/maps/dir/42.8664,-2.6852/" &amp; G145&amp; "," &amp; H145 &amp; "' target='_blank'&gt;" &amp;"&lt;img src='/wp-content/uploads/icono-navegacion-google-maps-small.png' alt='Navegación Google Maps' title='Navegación Google Maps'&gt;" &amp; "&lt;/a&gt;"</f>
        <v>&lt;a href='https://www.google.com/maps/dir/42.8664,-2.6852/42.706202,0.518788' target='_blank'&gt;&lt;img src='/wp-content/uploads/icono-navegacion-google-maps-small.png' alt='Navegación Google Maps' title='Navegación Google Maps'&gt;&lt;/a&gt;</v>
      </c>
      <c r="Z145" s="46" t="str">
        <f>"&lt;a style='display: block; text-align: center; padding: 0px 0; font-size: 1.4em;' href='https://tresmiles.es/mapa.html?lat="&amp;G145&amp;"&amp;lon="&amp;H145&amp;"&amp;zoom=17'&gt;&lt;img src='/wp-content/uploads/icono-mapa-topografico-small.png' alt='Mapa' title='Mapa'&gt;&lt;/a&gt;"</f>
        <v>&lt;a style='display: block; text-align: center; padding: 0px 0; font-size: 1.4em;' href='https://tresmiles.es/mapa.html?lat=42.706202&amp;lon=0.518788&amp;zoom=17'&gt;&lt;img src='/wp-content/uploads/icono-mapa-topografico-small.png' alt='Mapa' title='Mapa'&gt;&lt;/a&gt;</v>
      </c>
      <c r="AA145" s="46" t="str">
        <f>IF(J145="",
"",
"&lt;div style='display: block; text-align: center; padding: 0px 0; font-size: 1.4em;'&gt;"&amp;
"&lt;a href='#!' class='open-popup' data-info='"&amp;"ℹ "&amp;J145&amp;"'&gt;"&amp;
"&lt;img src='/wp-content/uploads/icono-informacion-small.png' alt='Más información' title='Más información'&gt;"
&amp;"&lt;/a&gt;&lt;/div&gt;"
)</f>
        <v/>
      </c>
    </row>
    <row r="146" spans="1:27" ht="14.5" customHeight="1" x14ac:dyDescent="0.35">
      <c r="A146" s="32" t="s">
        <v>1026</v>
      </c>
      <c r="B146" s="32" t="s">
        <v>1230</v>
      </c>
      <c r="C146" s="32" t="s">
        <v>1903</v>
      </c>
      <c r="D146" s="33" t="s">
        <v>1535</v>
      </c>
      <c r="E146" s="37" t="s">
        <v>4</v>
      </c>
      <c r="F146" s="36">
        <v>3065</v>
      </c>
      <c r="G146" s="37" t="s">
        <v>1154</v>
      </c>
      <c r="H146" s="37" t="s">
        <v>1155</v>
      </c>
      <c r="I146" s="37" t="s">
        <v>52</v>
      </c>
      <c r="J146" s="45"/>
      <c r="K146" s="45" t="s">
        <v>1022</v>
      </c>
      <c r="L146" s="45"/>
      <c r="M146" s="55">
        <v>2</v>
      </c>
      <c r="N146" s="46" t="str">
        <f>"&lt;wpt lat="""&amp;G146&amp;""" lon="""&amp;H146&amp;"""&gt;&lt;ele&gt;"&amp;F146&amp;"&lt;/ele&gt;&lt;name&gt;"&amp;D146&amp;"&lt;/name&gt;&lt;desc&gt;Nombre oficial: "&amp;E146&amp;"&amp;#10;Altitud: "&amp;F146&amp;" m &amp;#10;Dificultad: "&amp;I146&amp;"&amp;#10;Más información: "&amp;J146&amp;"&lt;/desc&gt;&lt;/wpt&gt;"</f>
        <v>&lt;wpt lat="42.710121" lon="0.484820"&gt;&lt;ele&gt;3065&lt;/ele&gt;&lt;name&gt;Pic de Spijeoles&lt;/name&gt;&lt;desc&gt;Nombre oficial: &amp;#10;Altitud: 3065 m &amp;#10;Dificultad: F&amp;#10;Más información: &lt;/desc&gt;&lt;/wpt&gt;</v>
      </c>
      <c r="O146" s="48" t="str">
        <f>HYPERLINK("https://www.openstreetmap.org/edit#map=18/"&amp;G146 &amp; "/"&amp; H146 )</f>
        <v>https://www.openstreetmap.org/edit#map=18/42.710121/0.484820</v>
      </c>
      <c r="P146" s="31" t="str">
        <f>"&lt;a href='https://www.windy.com/"&amp;G146&amp;"/"&amp;H146&amp;"/wind?"&amp;G146&amp;","&amp;H146&amp;",13' target='_blank'&gt;&lt;img src='/wp-content/uploads/icono-windy-small.png' alt='Windy' title='Viento Windy'&gt;&lt;/a&gt;"</f>
        <v>&lt;a href='https://www.windy.com/42.710121/0.484820/wind?42.710121,0.484820,13' target='_blank'&gt;&lt;img src='/wp-content/uploads/icono-windy-small.png' alt='Windy' title='Viento Windy'&gt;&lt;/a&gt;</v>
      </c>
      <c r="Q146" s="47" t="str">
        <f>HYPERLINK("https://www.windy.com/"&amp;G146&amp;"/"&amp;H146&amp;"/wind?"&amp;G146&amp;","&amp;H146&amp;",13")</f>
        <v>https://www.windy.com/42.710121/0.484820/wind?42.710121,0.484820,13</v>
      </c>
      <c r="R146" s="31" t="str">
        <f>"&lt;a href='https://www.meteoblue.com/es/tiempo/pronostico/multimodel/"&amp;G146 &amp; "N" &amp; H146 &amp; "E" &amp; "' target='_blank'&gt;" &amp;"&lt;img src='/wp-content/uploads/icono-meteoblue-small.png' alt='Meteoblue' title='Multimodel Meteoblue'&gt;" &amp; "&lt;/a&gt;"</f>
        <v>&lt;a href='https://www.meteoblue.com/es/tiempo/pronostico/multimodel/42.710121N0.484820E' target='_blank'&gt;&lt;img src='/wp-content/uploads/icono-meteoblue-small.png' alt='Meteoblue' title='Multimodel Meteoblue'&gt;&lt;/a&gt;</v>
      </c>
      <c r="S146" s="47" t="str">
        <f>HYPERLINK("https://www.meteoblue.com/es/tiempo/pronostico/multimodel/"&amp;G146 &amp; "N" &amp; H146 &amp; "E")</f>
        <v>https://www.meteoblue.com/es/tiempo/pronostico/multimodel/42.710121N0.484820E</v>
      </c>
      <c r="T146" s="31" t="str">
        <f>"&lt;a href='https://brouter.de/brouter-web/#map=13/"&amp;G146&amp;"/"&amp;H146&amp;"/OpenTopoMap&amp;pois="&amp;H146&amp;","&amp;G146&amp; "' target='_blank'&gt;" &amp;"&lt;img src='/wp-content/uploads/icono-mapa-topografico-small.png' alt='Mapa topográfico brouter.de' title='Mapa topográfico brouter.de'&gt;" &amp; "&lt;/a&gt;"</f>
        <v>&lt;a href='https://brouter.de/brouter-web/#map=13/42.710121/0.484820/OpenTopoMap&amp;pois=0.484820,42.710121' target='_blank'&gt;&lt;img src='/wp-content/uploads/icono-mapa-topografico-small.png' alt='Mapa topográfico brouter.de' title='Mapa topográfico brouter.de'&gt;&lt;/a&gt;</v>
      </c>
      <c r="U146" s="47" t="str">
        <f>HYPERLINK("https://brouter.de/brouter-web/#map=13/"&amp;G146&amp;"/"&amp;H146&amp;"/OpenTopoMap&amp;pois="&amp;H146&amp;","&amp;G146)</f>
        <v>https://brouter.de/brouter-web/#map=13/42.710121/0.484820/OpenTopoMap&amp;pois=0.484820,42.710121</v>
      </c>
      <c r="V146" s="31" t="str">
        <f>"&lt;a href='https://gpx.studio/app#13/"&amp;G146&amp;"/"&amp;H146&amp;"' target='_blank'&gt;" &amp;"&lt;img src='/wp-content/uploads/icono-mapa-topografico-gpx-studio-small.png' alt='Mapa topográfico gpx.studio' title='Mapa topográfico gpx.studio'&gt;" &amp; "&lt;/a&gt;"</f>
        <v>&lt;a href='https://gpx.studio/app#13/42.710121/0.484820' target='_blank'&gt;&lt;img src='/wp-content/uploads/icono-mapa-topografico-gpx-studio-small.png' alt='Mapa topográfico gpx.studio' title='Mapa topográfico gpx.studio'&gt;&lt;/a&gt;</v>
      </c>
      <c r="W146" s="47" t="str">
        <f>HYPERLINK("https://gpx.studio/app#13/"&amp;G146&amp;"/"&amp;H146)</f>
        <v>https://gpx.studio/app#13/42.710121/0.484820</v>
      </c>
      <c r="X146" s="47" t="str">
        <f>HYPERLINK("https://nakarte.me/#m=13/"&amp;G146&amp;"/"&amp;H146&amp;"&amp;l=Czt/Sa")</f>
        <v>https://nakarte.me/#m=13/42.710121/0.484820&amp;l=Czt/Sa</v>
      </c>
      <c r="Y146" s="31" t="str">
        <f>"&lt;a href='https://www.google.com/maps/dir/42.8664,-2.6852/" &amp; G146&amp; "," &amp; H146 &amp; "' target='_blank'&gt;" &amp;"&lt;img src='/wp-content/uploads/icono-navegacion-google-maps-small.png' alt='Navegación Google Maps' title='Navegación Google Maps'&gt;" &amp; "&lt;/a&gt;"</f>
        <v>&lt;a href='https://www.google.com/maps/dir/42.8664,-2.6852/42.710121,0.484820' target='_blank'&gt;&lt;img src='/wp-content/uploads/icono-navegacion-google-maps-small.png' alt='Navegación Google Maps' title='Navegación Google Maps'&gt;&lt;/a&gt;</v>
      </c>
      <c r="Z146" s="46" t="str">
        <f>"&lt;a style='display: block; text-align: center; padding: 0px 0; font-size: 1.4em;' href='https://tresmiles.es/mapa.html?lat="&amp;G146&amp;"&amp;lon="&amp;H146&amp;"&amp;zoom=17'&gt;&lt;img src='/wp-content/uploads/icono-mapa-topografico-small.png' alt='Mapa' title='Mapa'&gt;&lt;/a&gt;"</f>
        <v>&lt;a style='display: block; text-align: center; padding: 0px 0; font-size: 1.4em;' href='https://tresmiles.es/mapa.html?lat=42.710121&amp;lon=0.484820&amp;zoom=17'&gt;&lt;img src='/wp-content/uploads/icono-mapa-topografico-small.png' alt='Mapa' title='Mapa'&gt;&lt;/a&gt;</v>
      </c>
      <c r="AA146" s="46" t="str">
        <f>IF(J146="",
"",
"&lt;div style='display: block; text-align: center; padding: 0px 0; font-size: 1.4em;'&gt;"&amp;
"&lt;a href='#!' class='open-popup' data-info='"&amp;"ℹ "&amp;J146&amp;"'&gt;"&amp;
"&lt;img src='/wp-content/uploads/icono-informacion-small.png' alt='Más información' title='Más información'&gt;"
&amp;"&lt;/a&gt;&lt;/div&gt;"
)</f>
        <v/>
      </c>
    </row>
    <row r="147" spans="1:27" ht="14.5" customHeight="1" x14ac:dyDescent="0.35">
      <c r="A147" s="32" t="s">
        <v>1024</v>
      </c>
      <c r="B147" s="32" t="s">
        <v>6</v>
      </c>
      <c r="C147" s="32" t="s">
        <v>1903</v>
      </c>
      <c r="D147" s="33" t="s">
        <v>1541</v>
      </c>
      <c r="E147" s="33" t="s">
        <v>294</v>
      </c>
      <c r="F147" s="34">
        <v>3064</v>
      </c>
      <c r="G147" s="38" t="s">
        <v>834</v>
      </c>
      <c r="H147" s="38" t="s">
        <v>835</v>
      </c>
      <c r="I147" s="37" t="s">
        <v>51</v>
      </c>
      <c r="J147" s="45" t="s">
        <v>1180</v>
      </c>
      <c r="K147" s="45" t="s">
        <v>1022</v>
      </c>
      <c r="L147" s="45" t="s">
        <v>1022</v>
      </c>
      <c r="M147" s="55">
        <v>1</v>
      </c>
      <c r="N147" s="46" t="str">
        <f>"&lt;wpt lat="""&amp;G147&amp;""" lon="""&amp;H147&amp;"""&gt;&lt;ele&gt;"&amp;F147&amp;"&lt;/ele&gt;&lt;name&gt;"&amp;D147&amp;"&lt;/name&gt;&lt;desc&gt;Nombre oficial: "&amp;E147&amp;"&amp;#10;Altitud: "&amp;F147&amp;" m &amp;#10;Dificultad: "&amp;I147&amp;"&amp;#10;Más información: "&amp;J147&amp;"&lt;/desc&gt;&lt;/wpt&gt;"</f>
        <v>&lt;wpt lat="42.699639" lon="0.481139"&gt;&lt;ele&gt;3064&lt;/ele&gt;&lt;name&gt;Pico Jean Arlaud&lt;/name&gt;&lt;desc&gt;Nombre oficial: Tuca d'el Puerto d'O&amp;#10;Altitud: 3064 m &amp;#10;Dificultad: PD-&amp;#10;Más información: En OSM tiene la etiqueta de denominación francesa (fr) erróneamente puesta como "Pic du Portillon d'Oô" pero ese collado está más al este (collado grande al oeste del Perdiguero, que separa de la cresta del Portillón). En IGN francés lo nominan "Pic du Port d'Oô", que sería la denominación correcta francesa&lt;/desc&gt;&lt;/wpt&gt;</v>
      </c>
      <c r="O147" s="48" t="str">
        <f>HYPERLINK("https://www.openstreetmap.org/edit#map=18/"&amp;G147 &amp; "/"&amp; H147 )</f>
        <v>https://www.openstreetmap.org/edit#map=18/42.699639/0.481139</v>
      </c>
      <c r="P147" s="31" t="str">
        <f>"&lt;a href='https://www.windy.com/"&amp;G147&amp;"/"&amp;H147&amp;"/wind?"&amp;G147&amp;","&amp;H147&amp;",13' target='_blank'&gt;&lt;img src='/wp-content/uploads/icono-windy-small.png' alt='Windy' title='Viento Windy'&gt;&lt;/a&gt;"</f>
        <v>&lt;a href='https://www.windy.com/42.699639/0.481139/wind?42.699639,0.481139,13' target='_blank'&gt;&lt;img src='/wp-content/uploads/icono-windy-small.png' alt='Windy' title='Viento Windy'&gt;&lt;/a&gt;</v>
      </c>
      <c r="Q147" s="47" t="str">
        <f>HYPERLINK("https://www.windy.com/"&amp;G147&amp;"/"&amp;H147&amp;"/wind?"&amp;G147&amp;","&amp;H147&amp;",13")</f>
        <v>https://www.windy.com/42.699639/0.481139/wind?42.699639,0.481139,13</v>
      </c>
      <c r="R147" s="31" t="str">
        <f>"&lt;a href='https://www.meteoblue.com/es/tiempo/pronostico/multimodel/"&amp;G147 &amp; "N" &amp; H147 &amp; "E" &amp; "' target='_blank'&gt;" &amp;"&lt;img src='/wp-content/uploads/icono-meteoblue-small.png' alt='Meteoblue' title='Multimodel Meteoblue'&gt;" &amp; "&lt;/a&gt;"</f>
        <v>&lt;a href='https://www.meteoblue.com/es/tiempo/pronostico/multimodel/42.699639N0.481139E' target='_blank'&gt;&lt;img src='/wp-content/uploads/icono-meteoblue-small.png' alt='Meteoblue' title='Multimodel Meteoblue'&gt;&lt;/a&gt;</v>
      </c>
      <c r="S147" s="47" t="str">
        <f>HYPERLINK("https://www.meteoblue.com/es/tiempo/pronostico/multimodel/"&amp;G147 &amp; "N" &amp; H147 &amp; "E")</f>
        <v>https://www.meteoblue.com/es/tiempo/pronostico/multimodel/42.699639N0.481139E</v>
      </c>
      <c r="T147" s="31" t="str">
        <f>"&lt;a href='https://brouter.de/brouter-web/#map=13/"&amp;G147&amp;"/"&amp;H147&amp;"/OpenTopoMap&amp;pois="&amp;H147&amp;","&amp;G147&amp; "' target='_blank'&gt;" &amp;"&lt;img src='/wp-content/uploads/icono-mapa-topografico-small.png' alt='Mapa topográfico brouter.de' title='Mapa topográfico brouter.de'&gt;" &amp; "&lt;/a&gt;"</f>
        <v>&lt;a href='https://brouter.de/brouter-web/#map=13/42.699639/0.481139/OpenTopoMap&amp;pois=0.481139,42.699639' target='_blank'&gt;&lt;img src='/wp-content/uploads/icono-mapa-topografico-small.png' alt='Mapa topográfico brouter.de' title='Mapa topográfico brouter.de'&gt;&lt;/a&gt;</v>
      </c>
      <c r="U147" s="47" t="str">
        <f>HYPERLINK("https://brouter.de/brouter-web/#map=13/"&amp;G147&amp;"/"&amp;H147&amp;"/OpenTopoMap&amp;pois="&amp;H147&amp;","&amp;G147)</f>
        <v>https://brouter.de/brouter-web/#map=13/42.699639/0.481139/OpenTopoMap&amp;pois=0.481139,42.699639</v>
      </c>
      <c r="V147" s="31" t="str">
        <f>"&lt;a href='https://gpx.studio/app#13/"&amp;G147&amp;"/"&amp;H147&amp;"' target='_blank'&gt;" &amp;"&lt;img src='/wp-content/uploads/icono-mapa-topografico-gpx-studio-small.png' alt='Mapa topográfico gpx.studio' title='Mapa topográfico gpx.studio'&gt;" &amp; "&lt;/a&gt;"</f>
        <v>&lt;a href='https://gpx.studio/app#13/42.699639/0.481139' target='_blank'&gt;&lt;img src='/wp-content/uploads/icono-mapa-topografico-gpx-studio-small.png' alt='Mapa topográfico gpx.studio' title='Mapa topográfico gpx.studio'&gt;&lt;/a&gt;</v>
      </c>
      <c r="W147" s="47" t="str">
        <f>HYPERLINK("https://gpx.studio/app#13/"&amp;G147&amp;"/"&amp;H147)</f>
        <v>https://gpx.studio/app#13/42.699639/0.481139</v>
      </c>
      <c r="X147" s="47" t="str">
        <f>HYPERLINK("https://nakarte.me/#m=13/"&amp;G147&amp;"/"&amp;H147&amp;"&amp;l=Czt/Sa")</f>
        <v>https://nakarte.me/#m=13/42.699639/0.481139&amp;l=Czt/Sa</v>
      </c>
      <c r="Y147" s="31" t="str">
        <f>"&lt;a href='https://www.google.com/maps/dir/42.8664,-2.6852/" &amp; G147&amp; "," &amp; H147 &amp; "' target='_blank'&gt;" &amp;"&lt;img src='/wp-content/uploads/icono-navegacion-google-maps-small.png' alt='Navegación Google Maps' title='Navegación Google Maps'&gt;" &amp; "&lt;/a&gt;"</f>
        <v>&lt;a href='https://www.google.com/maps/dir/42.8664,-2.6852/42.699639,0.481139' target='_blank'&gt;&lt;img src='/wp-content/uploads/icono-navegacion-google-maps-small.png' alt='Navegación Google Maps' title='Navegación Google Maps'&gt;&lt;/a&gt;</v>
      </c>
      <c r="Z147" s="46" t="str">
        <f>"&lt;a style='display: block; text-align: center; padding: 0px 0; font-size: 1.4em;' href='https://tresmiles.es/mapa.html?lat="&amp;G147&amp;"&amp;lon="&amp;H147&amp;"&amp;zoom=17'&gt;&lt;img src='/wp-content/uploads/icono-mapa-topografico-small.png' alt='Mapa' title='Mapa'&gt;&lt;/a&gt;"</f>
        <v>&lt;a style='display: block; text-align: center; padding: 0px 0; font-size: 1.4em;' href='https://tresmiles.es/mapa.html?lat=42.699639&amp;lon=0.481139&amp;zoom=17'&gt;&lt;img src='/wp-content/uploads/icono-mapa-topografico-small.png' alt='Mapa' title='Mapa'&gt;&lt;/a&gt;</v>
      </c>
      <c r="AA147" s="46" t="str">
        <f>IF(J147="",
"",
"&lt;div style='display: block; text-align: center; padding: 0px 0; font-size: 1.4em;'&gt;"&amp;
"&lt;a href='#!' class='open-popup' data-info='"&amp;"ℹ "&amp;J147&amp;"'&gt;"&amp;
"&lt;img src='/wp-content/uploads/icono-informacion-small.png' alt='Más información' title='Más información'&gt;"
&amp;"&lt;/a&gt;&lt;/div&gt;"
)</f>
        <v>&lt;div style='display: block; text-align: center; padding: 0px 0; font-size: 1.4em;'&gt;&lt;a href='#!' class='open-popup' data-info='ℹ En OSM tiene la etiqueta de denominación francesa (fr) erróneamente puesta como "Pic du Portillon d'Oô" pero ese collado está más al este (collado grande al oeste del Perdiguero, que separa de la cresta del Portillón). En IGN francés lo nominan "Pic du Port d'Oô", que sería la denominación correcta francesa'&gt;&lt;img src='/wp-content/uploads/icono-informacion-small.png' alt='Más información' title='Más información'&gt;&lt;/a&gt;&lt;/div&gt;</v>
      </c>
    </row>
    <row r="148" spans="1:27" ht="14.5" customHeight="1" x14ac:dyDescent="0.35">
      <c r="A148" s="32" t="s">
        <v>1026</v>
      </c>
      <c r="B148" s="32" t="s">
        <v>1230</v>
      </c>
      <c r="C148" s="32" t="s">
        <v>1903</v>
      </c>
      <c r="D148" s="33" t="s">
        <v>1532</v>
      </c>
      <c r="E148" s="37" t="s">
        <v>4</v>
      </c>
      <c r="F148" s="36">
        <v>3060</v>
      </c>
      <c r="G148" s="37" t="s">
        <v>1156</v>
      </c>
      <c r="H148" s="37" t="s">
        <v>1157</v>
      </c>
      <c r="I148" s="37" t="s">
        <v>50</v>
      </c>
      <c r="J148" s="45"/>
      <c r="K148" s="45" t="s">
        <v>1022</v>
      </c>
      <c r="L148" s="45"/>
      <c r="M148" s="55">
        <v>2</v>
      </c>
      <c r="N148" s="46" t="str">
        <f>"&lt;wpt lat="""&amp;G148&amp;""" lon="""&amp;H148&amp;"""&gt;&lt;ele&gt;"&amp;F148&amp;"&lt;/ele&gt;&lt;name&gt;"&amp;D148&amp;"&lt;/name&gt;&lt;desc&gt;Nombre oficial: "&amp;E148&amp;"&amp;#10;Altitud: "&amp;F148&amp;" m &amp;#10;Dificultad: "&amp;I148&amp;"&amp;#10;Más información: "&amp;J148&amp;"&lt;/desc&gt;&lt;/wpt&gt;"</f>
        <v>&lt;wpt lat="42.713384" lon="0.515097"&gt;&lt;ele&gt;3060&lt;/ele&gt;&lt;name&gt;Grand Quayrat&lt;/name&gt;&lt;desc&gt;Nombre oficial: &amp;#10;Altitud: 3060 m &amp;#10;Dificultad: F+&amp;#10;Más información: &lt;/desc&gt;&lt;/wpt&gt;</v>
      </c>
      <c r="O148" s="48" t="str">
        <f>HYPERLINK("https://www.openstreetmap.org/edit#map=18/"&amp;G148 &amp; "/"&amp; H148 )</f>
        <v>https://www.openstreetmap.org/edit#map=18/42.713384/0.515097</v>
      </c>
      <c r="P148" s="31" t="str">
        <f>"&lt;a href='https://www.windy.com/"&amp;G148&amp;"/"&amp;H148&amp;"/wind?"&amp;G148&amp;","&amp;H148&amp;",13' target='_blank'&gt;&lt;img src='/wp-content/uploads/icono-windy-small.png' alt='Windy' title='Viento Windy'&gt;&lt;/a&gt;"</f>
        <v>&lt;a href='https://www.windy.com/42.713384/0.515097/wind?42.713384,0.515097,13' target='_blank'&gt;&lt;img src='/wp-content/uploads/icono-windy-small.png' alt='Windy' title='Viento Windy'&gt;&lt;/a&gt;</v>
      </c>
      <c r="Q148" s="47" t="str">
        <f>HYPERLINK("https://www.windy.com/"&amp;G148&amp;"/"&amp;H148&amp;"/wind?"&amp;G148&amp;","&amp;H148&amp;",13")</f>
        <v>https://www.windy.com/42.713384/0.515097/wind?42.713384,0.515097,13</v>
      </c>
      <c r="R148" s="31" t="str">
        <f>"&lt;a href='https://www.meteoblue.com/es/tiempo/pronostico/multimodel/"&amp;G148 &amp; "N" &amp; H148 &amp; "E" &amp; "' target='_blank'&gt;" &amp;"&lt;img src='/wp-content/uploads/icono-meteoblue-small.png' alt='Meteoblue' title='Multimodel Meteoblue'&gt;" &amp; "&lt;/a&gt;"</f>
        <v>&lt;a href='https://www.meteoblue.com/es/tiempo/pronostico/multimodel/42.713384N0.515097E' target='_blank'&gt;&lt;img src='/wp-content/uploads/icono-meteoblue-small.png' alt='Meteoblue' title='Multimodel Meteoblue'&gt;&lt;/a&gt;</v>
      </c>
      <c r="S148" s="47" t="str">
        <f>HYPERLINK("https://www.meteoblue.com/es/tiempo/pronostico/multimodel/"&amp;G148 &amp; "N" &amp; H148 &amp; "E")</f>
        <v>https://www.meteoblue.com/es/tiempo/pronostico/multimodel/42.713384N0.515097E</v>
      </c>
      <c r="T148" s="31" t="str">
        <f>"&lt;a href='https://brouter.de/brouter-web/#map=13/"&amp;G148&amp;"/"&amp;H148&amp;"/OpenTopoMap&amp;pois="&amp;H148&amp;","&amp;G148&amp; "' target='_blank'&gt;" &amp;"&lt;img src='/wp-content/uploads/icono-mapa-topografico-small.png' alt='Mapa topográfico brouter.de' title='Mapa topográfico brouter.de'&gt;" &amp; "&lt;/a&gt;"</f>
        <v>&lt;a href='https://brouter.de/brouter-web/#map=13/42.713384/0.515097/OpenTopoMap&amp;pois=0.515097,42.713384' target='_blank'&gt;&lt;img src='/wp-content/uploads/icono-mapa-topografico-small.png' alt='Mapa topográfico brouter.de' title='Mapa topográfico brouter.de'&gt;&lt;/a&gt;</v>
      </c>
      <c r="U148" s="47" t="str">
        <f>HYPERLINK("https://brouter.de/brouter-web/#map=13/"&amp;G148&amp;"/"&amp;H148&amp;"/OpenTopoMap&amp;pois="&amp;H148&amp;","&amp;G148)</f>
        <v>https://brouter.de/brouter-web/#map=13/42.713384/0.515097/OpenTopoMap&amp;pois=0.515097,42.713384</v>
      </c>
      <c r="V148" s="31" t="str">
        <f>"&lt;a href='https://gpx.studio/app#13/"&amp;G148&amp;"/"&amp;H148&amp;"' target='_blank'&gt;" &amp;"&lt;img src='/wp-content/uploads/icono-mapa-topografico-gpx-studio-small.png' alt='Mapa topográfico gpx.studio' title='Mapa topográfico gpx.studio'&gt;" &amp; "&lt;/a&gt;"</f>
        <v>&lt;a href='https://gpx.studio/app#13/42.713384/0.515097' target='_blank'&gt;&lt;img src='/wp-content/uploads/icono-mapa-topografico-gpx-studio-small.png' alt='Mapa topográfico gpx.studio' title='Mapa topográfico gpx.studio'&gt;&lt;/a&gt;</v>
      </c>
      <c r="W148" s="47" t="str">
        <f>HYPERLINK("https://gpx.studio/app#13/"&amp;G148&amp;"/"&amp;H148)</f>
        <v>https://gpx.studio/app#13/42.713384/0.515097</v>
      </c>
      <c r="X148" s="47" t="str">
        <f>HYPERLINK("https://nakarte.me/#m=13/"&amp;G148&amp;"/"&amp;H148&amp;"&amp;l=Czt/Sa")</f>
        <v>https://nakarte.me/#m=13/42.713384/0.515097&amp;l=Czt/Sa</v>
      </c>
      <c r="Y148" s="31" t="str">
        <f>"&lt;a href='https://www.google.com/maps/dir/42.8664,-2.6852/" &amp; G148&amp; "," &amp; H148 &amp; "' target='_blank'&gt;" &amp;"&lt;img src='/wp-content/uploads/icono-navegacion-google-maps-small.png' alt='Navegación Google Maps' title='Navegación Google Maps'&gt;" &amp; "&lt;/a&gt;"</f>
        <v>&lt;a href='https://www.google.com/maps/dir/42.8664,-2.6852/42.713384,0.515097' target='_blank'&gt;&lt;img src='/wp-content/uploads/icono-navegacion-google-maps-small.png' alt='Navegación Google Maps' title='Navegación Google Maps'&gt;&lt;/a&gt;</v>
      </c>
      <c r="Z148" s="46" t="str">
        <f>"&lt;a style='display: block; text-align: center; padding: 0px 0; font-size: 1.4em;' href='https://tresmiles.es/mapa.html?lat="&amp;G148&amp;"&amp;lon="&amp;H148&amp;"&amp;zoom=17'&gt;&lt;img src='/wp-content/uploads/icono-mapa-topografico-small.png' alt='Mapa' title='Mapa'&gt;&lt;/a&gt;"</f>
        <v>&lt;a style='display: block; text-align: center; padding: 0px 0; font-size: 1.4em;' href='https://tresmiles.es/mapa.html?lat=42.713384&amp;lon=0.515097&amp;zoom=17'&gt;&lt;img src='/wp-content/uploads/icono-mapa-topografico-small.png' alt='Mapa' title='Mapa'&gt;&lt;/a&gt;</v>
      </c>
      <c r="AA148" s="46" t="str">
        <f>IF(J148="",
"",
"&lt;div style='display: block; text-align: center; padding: 0px 0; font-size: 1.4em;'&gt;"&amp;
"&lt;a href='#!' class='open-popup' data-info='"&amp;"ℹ "&amp;J148&amp;"'&gt;"&amp;
"&lt;img src='/wp-content/uploads/icono-informacion-small.png' alt='Más información' title='Más información'&gt;"
&amp;"&lt;/a&gt;&lt;/div&gt;"
)</f>
        <v/>
      </c>
    </row>
    <row r="149" spans="1:27" ht="14.5" customHeight="1" x14ac:dyDescent="0.35">
      <c r="A149" s="32" t="s">
        <v>1026</v>
      </c>
      <c r="B149" s="32" t="s">
        <v>1230</v>
      </c>
      <c r="C149" s="32" t="s">
        <v>1903</v>
      </c>
      <c r="D149" s="33" t="s">
        <v>1122</v>
      </c>
      <c r="E149" s="37" t="s">
        <v>4</v>
      </c>
      <c r="F149" s="36">
        <v>3058</v>
      </c>
      <c r="G149" s="37" t="s">
        <v>1158</v>
      </c>
      <c r="H149" s="37" t="s">
        <v>1159</v>
      </c>
      <c r="I149" s="37" t="s">
        <v>55</v>
      </c>
      <c r="J149" s="45"/>
      <c r="K149" s="45" t="s">
        <v>1022</v>
      </c>
      <c r="L149" s="45"/>
      <c r="M149" s="55">
        <v>2</v>
      </c>
      <c r="N149" s="46" t="str">
        <f>"&lt;wpt lat="""&amp;G149&amp;""" lon="""&amp;H149&amp;"""&gt;&lt;ele&gt;"&amp;F149&amp;"&lt;/ele&gt;&lt;name&gt;"&amp;D149&amp;"&lt;/name&gt;&lt;desc&gt;Nombre oficial: "&amp;E149&amp;"&amp;#10;Altitud: "&amp;F149&amp;" m &amp;#10;Dificultad: "&amp;I149&amp;"&amp;#10;Más información: "&amp;J149&amp;"&lt;/desc&gt;&lt;/wpt&gt;"</f>
        <v>&lt;wpt lat="42.705820" lon="0.519206"&gt;&lt;ele&gt;3058&lt;/ele&gt;&lt;name&gt;Aguja Central NO de Lézat&lt;/name&gt;&lt;desc&gt;Nombre oficial: &amp;#10;Altitud: 3058 m &amp;#10;Dificultad: AD+&amp;#10;Más información: &lt;/desc&gt;&lt;/wpt&gt;</v>
      </c>
      <c r="O149" s="48" t="str">
        <f>HYPERLINK("https://www.openstreetmap.org/edit#map=18/"&amp;G149 &amp; "/"&amp; H149 )</f>
        <v>https://www.openstreetmap.org/edit#map=18/42.705820/0.519206</v>
      </c>
      <c r="P149" s="31" t="str">
        <f>"&lt;a href='https://www.windy.com/"&amp;G149&amp;"/"&amp;H149&amp;"/wind?"&amp;G149&amp;","&amp;H149&amp;",13' target='_blank'&gt;&lt;img src='/wp-content/uploads/icono-windy-small.png' alt='Windy' title='Viento Windy'&gt;&lt;/a&gt;"</f>
        <v>&lt;a href='https://www.windy.com/42.705820/0.519206/wind?42.705820,0.519206,13' target='_blank'&gt;&lt;img src='/wp-content/uploads/icono-windy-small.png' alt='Windy' title='Viento Windy'&gt;&lt;/a&gt;</v>
      </c>
      <c r="Q149" s="47" t="str">
        <f>HYPERLINK("https://www.windy.com/"&amp;G149&amp;"/"&amp;H149&amp;"/wind?"&amp;G149&amp;","&amp;H149&amp;",13")</f>
        <v>https://www.windy.com/42.705820/0.519206/wind?42.705820,0.519206,13</v>
      </c>
      <c r="R149" s="31" t="str">
        <f>"&lt;a href='https://www.meteoblue.com/es/tiempo/pronostico/multimodel/"&amp;G149 &amp; "N" &amp; H149 &amp; "E" &amp; "' target='_blank'&gt;" &amp;"&lt;img src='/wp-content/uploads/icono-meteoblue-small.png' alt='Meteoblue' title='Multimodel Meteoblue'&gt;" &amp; "&lt;/a&gt;"</f>
        <v>&lt;a href='https://www.meteoblue.com/es/tiempo/pronostico/multimodel/42.705820N0.519206E' target='_blank'&gt;&lt;img src='/wp-content/uploads/icono-meteoblue-small.png' alt='Meteoblue' title='Multimodel Meteoblue'&gt;&lt;/a&gt;</v>
      </c>
      <c r="S149" s="47" t="str">
        <f>HYPERLINK("https://www.meteoblue.com/es/tiempo/pronostico/multimodel/"&amp;G149 &amp; "N" &amp; H149 &amp; "E")</f>
        <v>https://www.meteoblue.com/es/tiempo/pronostico/multimodel/42.705820N0.519206E</v>
      </c>
      <c r="T149" s="31" t="str">
        <f>"&lt;a href='https://brouter.de/brouter-web/#map=13/"&amp;G149&amp;"/"&amp;H149&amp;"/OpenTopoMap&amp;pois="&amp;H149&amp;","&amp;G149&amp; "' target='_blank'&gt;" &amp;"&lt;img src='/wp-content/uploads/icono-mapa-topografico-small.png' alt='Mapa topográfico brouter.de' title='Mapa topográfico brouter.de'&gt;" &amp; "&lt;/a&gt;"</f>
        <v>&lt;a href='https://brouter.de/brouter-web/#map=13/42.705820/0.519206/OpenTopoMap&amp;pois=0.519206,42.705820' target='_blank'&gt;&lt;img src='/wp-content/uploads/icono-mapa-topografico-small.png' alt='Mapa topográfico brouter.de' title='Mapa topográfico brouter.de'&gt;&lt;/a&gt;</v>
      </c>
      <c r="U149" s="47" t="str">
        <f>HYPERLINK("https://brouter.de/brouter-web/#map=13/"&amp;G149&amp;"/"&amp;H149&amp;"/OpenTopoMap&amp;pois="&amp;H149&amp;","&amp;G149)</f>
        <v>https://brouter.de/brouter-web/#map=13/42.705820/0.519206/OpenTopoMap&amp;pois=0.519206,42.705820</v>
      </c>
      <c r="V149" s="31" t="str">
        <f>"&lt;a href='https://gpx.studio/app#13/"&amp;G149&amp;"/"&amp;H149&amp;"' target='_blank'&gt;" &amp;"&lt;img src='/wp-content/uploads/icono-mapa-topografico-gpx-studio-small.png' alt='Mapa topográfico gpx.studio' title='Mapa topográfico gpx.studio'&gt;" &amp; "&lt;/a&gt;"</f>
        <v>&lt;a href='https://gpx.studio/app#13/42.705820/0.519206' target='_blank'&gt;&lt;img src='/wp-content/uploads/icono-mapa-topografico-gpx-studio-small.png' alt='Mapa topográfico gpx.studio' title='Mapa topográfico gpx.studio'&gt;&lt;/a&gt;</v>
      </c>
      <c r="W149" s="47" t="str">
        <f>HYPERLINK("https://gpx.studio/app#13/"&amp;G149&amp;"/"&amp;H149)</f>
        <v>https://gpx.studio/app#13/42.705820/0.519206</v>
      </c>
      <c r="X149" s="47" t="str">
        <f>HYPERLINK("https://nakarte.me/#m=13/"&amp;G149&amp;"/"&amp;H149&amp;"&amp;l=Czt/Sa")</f>
        <v>https://nakarte.me/#m=13/42.705820/0.519206&amp;l=Czt/Sa</v>
      </c>
      <c r="Y149" s="31" t="str">
        <f>"&lt;a href='https://www.google.com/maps/dir/42.8664,-2.6852/" &amp; G149&amp; "," &amp; H149 &amp; "' target='_blank'&gt;" &amp;"&lt;img src='/wp-content/uploads/icono-navegacion-google-maps-small.png' alt='Navegación Google Maps' title='Navegación Google Maps'&gt;" &amp; "&lt;/a&gt;"</f>
        <v>&lt;a href='https://www.google.com/maps/dir/42.8664,-2.6852/42.705820,0.519206' target='_blank'&gt;&lt;img src='/wp-content/uploads/icono-navegacion-google-maps-small.png' alt='Navegación Google Maps' title='Navegación Google Maps'&gt;&lt;/a&gt;</v>
      </c>
      <c r="Z149" s="46" t="str">
        <f>"&lt;a style='display: block; text-align: center; padding: 0px 0; font-size: 1.4em;' href='https://tresmiles.es/mapa.html?lat="&amp;G149&amp;"&amp;lon="&amp;H149&amp;"&amp;zoom=17'&gt;&lt;img src='/wp-content/uploads/icono-mapa-topografico-small.png' alt='Mapa' title='Mapa'&gt;&lt;/a&gt;"</f>
        <v>&lt;a style='display: block; text-align: center; padding: 0px 0; font-size: 1.4em;' href='https://tresmiles.es/mapa.html?lat=42.705820&amp;lon=0.519206&amp;zoom=17'&gt;&lt;img src='/wp-content/uploads/icono-mapa-topografico-small.png' alt='Mapa' title='Mapa'&gt;&lt;/a&gt;</v>
      </c>
      <c r="AA149" s="46" t="str">
        <f>IF(J149="",
"",
"&lt;div style='display: block; text-align: center; padding: 0px 0; font-size: 1.4em;'&gt;"&amp;
"&lt;a href='#!' class='open-popup' data-info='"&amp;"ℹ "&amp;J149&amp;"'&gt;"&amp;
"&lt;img src='/wp-content/uploads/icono-informacion-small.png' alt='Más información' title='Más información'&gt;"
&amp;"&lt;/a&gt;&lt;/div&gt;"
)</f>
        <v/>
      </c>
    </row>
    <row r="150" spans="1:27" ht="14.5" customHeight="1" x14ac:dyDescent="0.35">
      <c r="A150" s="32" t="s">
        <v>1026</v>
      </c>
      <c r="B150" s="32" t="s">
        <v>1230</v>
      </c>
      <c r="C150" s="32" t="s">
        <v>1903</v>
      </c>
      <c r="D150" s="33" t="s">
        <v>1545</v>
      </c>
      <c r="E150" s="37" t="s">
        <v>4</v>
      </c>
      <c r="F150" s="36">
        <v>3048</v>
      </c>
      <c r="G150" s="37" t="s">
        <v>1166</v>
      </c>
      <c r="H150" s="37" t="s">
        <v>1167</v>
      </c>
      <c r="I150" s="37" t="s">
        <v>47</v>
      </c>
      <c r="J150" s="45" t="s">
        <v>1467</v>
      </c>
      <c r="K150" s="45" t="s">
        <v>1022</v>
      </c>
      <c r="L150" s="45"/>
      <c r="M150" s="55">
        <v>3</v>
      </c>
      <c r="N150" s="46" t="str">
        <f>"&lt;wpt lat="""&amp;G150&amp;""" lon="""&amp;H150&amp;"""&gt;&lt;ele&gt;"&amp;F150&amp;"&lt;/ele&gt;&lt;name&gt;"&amp;D150&amp;"&lt;/name&gt;&lt;desc&gt;Nombre oficial: "&amp;E150&amp;"&amp;#10;Altitud: "&amp;F150&amp;" m &amp;#10;Dificultad: "&amp;I150&amp;"&amp;#10;Más información: "&amp;J150&amp;"&lt;/desc&gt;&lt;/wpt&gt;"</f>
        <v>&lt;wpt lat="42.703013" lon="0.525289"&gt;&lt;ele&gt;3048&lt;/ele&gt;&lt;name&gt;Punta Mamy&lt;/name&gt;&lt;desc&gt;Nombre oficial: &amp;#10;Altitud: 3048 m &amp;#10;Dificultad: PD+&amp;#10;Más información: La Guía Alejos tiene un error ya que le da AD+ en el listado de dificultades y PD+ en la descripción (que es la realidad)&lt;/desc&gt;&lt;/wpt&gt;</v>
      </c>
      <c r="O150" s="48" t="str">
        <f>HYPERLINK("https://www.openstreetmap.org/edit#map=18/"&amp;G150 &amp; "/"&amp; H150 )</f>
        <v>https://www.openstreetmap.org/edit#map=18/42.703013/0.525289</v>
      </c>
      <c r="P150" s="31" t="str">
        <f>"&lt;a href='https://www.windy.com/"&amp;G150&amp;"/"&amp;H150&amp;"/wind?"&amp;G150&amp;","&amp;H150&amp;",13' target='_blank'&gt;&lt;img src='/wp-content/uploads/icono-windy-small.png' alt='Windy' title='Viento Windy'&gt;&lt;/a&gt;"</f>
        <v>&lt;a href='https://www.windy.com/42.703013/0.525289/wind?42.703013,0.525289,13' target='_blank'&gt;&lt;img src='/wp-content/uploads/icono-windy-small.png' alt='Windy' title='Viento Windy'&gt;&lt;/a&gt;</v>
      </c>
      <c r="Q150" s="47" t="str">
        <f>HYPERLINK("https://www.windy.com/"&amp;G150&amp;"/"&amp;H150&amp;"/wind?"&amp;G150&amp;","&amp;H150&amp;",13")</f>
        <v>https://www.windy.com/42.703013/0.525289/wind?42.703013,0.525289,13</v>
      </c>
      <c r="R150" s="31" t="str">
        <f>"&lt;a href='https://www.meteoblue.com/es/tiempo/pronostico/multimodel/"&amp;G150 &amp; "N" &amp; H150 &amp; "E" &amp; "' target='_blank'&gt;" &amp;"&lt;img src='/wp-content/uploads/icono-meteoblue-small.png' alt='Meteoblue' title='Multimodel Meteoblue'&gt;" &amp; "&lt;/a&gt;"</f>
        <v>&lt;a href='https://www.meteoblue.com/es/tiempo/pronostico/multimodel/42.703013N0.525289E' target='_blank'&gt;&lt;img src='/wp-content/uploads/icono-meteoblue-small.png' alt='Meteoblue' title='Multimodel Meteoblue'&gt;&lt;/a&gt;</v>
      </c>
      <c r="S150" s="47" t="str">
        <f>HYPERLINK("https://www.meteoblue.com/es/tiempo/pronostico/multimodel/"&amp;G150 &amp; "N" &amp; H150 &amp; "E")</f>
        <v>https://www.meteoblue.com/es/tiempo/pronostico/multimodel/42.703013N0.525289E</v>
      </c>
      <c r="T150" s="31" t="str">
        <f>"&lt;a href='https://brouter.de/brouter-web/#map=13/"&amp;G150&amp;"/"&amp;H150&amp;"/OpenTopoMap&amp;pois="&amp;H150&amp;","&amp;G150&amp; "' target='_blank'&gt;" &amp;"&lt;img src='/wp-content/uploads/icono-mapa-topografico-small.png' alt='Mapa topográfico brouter.de' title='Mapa topográfico brouter.de'&gt;" &amp; "&lt;/a&gt;"</f>
        <v>&lt;a href='https://brouter.de/brouter-web/#map=13/42.703013/0.525289/OpenTopoMap&amp;pois=0.525289,42.703013' target='_blank'&gt;&lt;img src='/wp-content/uploads/icono-mapa-topografico-small.png' alt='Mapa topográfico brouter.de' title='Mapa topográfico brouter.de'&gt;&lt;/a&gt;</v>
      </c>
      <c r="U150" s="47" t="str">
        <f>HYPERLINK("https://brouter.de/brouter-web/#map=13/"&amp;G150&amp;"/"&amp;H150&amp;"/OpenTopoMap&amp;pois="&amp;H150&amp;","&amp;G150)</f>
        <v>https://brouter.de/brouter-web/#map=13/42.703013/0.525289/OpenTopoMap&amp;pois=0.525289,42.703013</v>
      </c>
      <c r="V150" s="31" t="str">
        <f>"&lt;a href='https://gpx.studio/app#13/"&amp;G150&amp;"/"&amp;H150&amp;"' target='_blank'&gt;" &amp;"&lt;img src='/wp-content/uploads/icono-mapa-topografico-gpx-studio-small.png' alt='Mapa topográfico gpx.studio' title='Mapa topográfico gpx.studio'&gt;" &amp; "&lt;/a&gt;"</f>
        <v>&lt;a href='https://gpx.studio/app#13/42.703013/0.525289' target='_blank'&gt;&lt;img src='/wp-content/uploads/icono-mapa-topografico-gpx-studio-small.png' alt='Mapa topográfico gpx.studio' title='Mapa topográfico gpx.studio'&gt;&lt;/a&gt;</v>
      </c>
      <c r="W150" s="47" t="str">
        <f>HYPERLINK("https://gpx.studio/app#13/"&amp;G150&amp;"/"&amp;H150)</f>
        <v>https://gpx.studio/app#13/42.703013/0.525289</v>
      </c>
      <c r="X150" s="47" t="str">
        <f>HYPERLINK("https://nakarte.me/#m=13/"&amp;G150&amp;"/"&amp;H150&amp;"&amp;l=Czt/Sa")</f>
        <v>https://nakarte.me/#m=13/42.703013/0.525289&amp;l=Czt/Sa</v>
      </c>
      <c r="Y150" s="31" t="str">
        <f>"&lt;a href='https://www.google.com/maps/dir/42.8664,-2.6852/" &amp; G150&amp; "," &amp; H150 &amp; "' target='_blank'&gt;" &amp;"&lt;img src='/wp-content/uploads/icono-navegacion-google-maps-small.png' alt='Navegación Google Maps' title='Navegación Google Maps'&gt;" &amp; "&lt;/a&gt;"</f>
        <v>&lt;a href='https://www.google.com/maps/dir/42.8664,-2.6852/42.703013,0.525289' target='_blank'&gt;&lt;img src='/wp-content/uploads/icono-navegacion-google-maps-small.png' alt='Navegación Google Maps' title='Navegación Google Maps'&gt;&lt;/a&gt;</v>
      </c>
      <c r="Z150" s="46" t="str">
        <f>"&lt;a style='display: block; text-align: center; padding: 0px 0; font-size: 1.4em;' href='https://tresmiles.es/mapa.html?lat="&amp;G150&amp;"&amp;lon="&amp;H150&amp;"&amp;zoom=17'&gt;&lt;img src='/wp-content/uploads/icono-mapa-topografico-small.png' alt='Mapa' title='Mapa'&gt;&lt;/a&gt;"</f>
        <v>&lt;a style='display: block; text-align: center; padding: 0px 0; font-size: 1.4em;' href='https://tresmiles.es/mapa.html?lat=42.703013&amp;lon=0.525289&amp;zoom=17'&gt;&lt;img src='/wp-content/uploads/icono-mapa-topografico-small.png' alt='Mapa' title='Mapa'&gt;&lt;/a&gt;</v>
      </c>
      <c r="AA150" s="46" t="str">
        <f>IF(J150="",
"",
"&lt;div style='display: block; text-align: center; padding: 0px 0; font-size: 1.4em;'&gt;"&amp;
"&lt;a href='#!' class='open-popup' data-info='"&amp;"ℹ "&amp;J150&amp;"'&gt;"&amp;
"&lt;img src='/wp-content/uploads/icono-informacion-small.png' alt='Más información' title='Más información'&gt;"
&amp;"&lt;/a&gt;&lt;/div&gt;"
)</f>
        <v>&lt;div style='display: block; text-align: center; padding: 0px 0; font-size: 1.4em;'&gt;&lt;a href='#!' class='open-popup' data-info='ℹ La Guía Alejos tiene un error ya que le da AD+ en el listado de dificultades y PD+ en la descripción (que es la realidad)'&gt;&lt;img src='/wp-content/uploads/icono-informacion-small.png' alt='Más información' title='Más información'&gt;&lt;/a&gt;&lt;/div&gt;</v>
      </c>
    </row>
    <row r="151" spans="1:27" ht="14.5" customHeight="1" x14ac:dyDescent="0.35">
      <c r="A151" s="32" t="s">
        <v>1024</v>
      </c>
      <c r="B151" s="32" t="s">
        <v>6</v>
      </c>
      <c r="C151" s="32" t="s">
        <v>1903</v>
      </c>
      <c r="D151" s="33" t="s">
        <v>1139</v>
      </c>
      <c r="E151" s="33" t="s">
        <v>599</v>
      </c>
      <c r="F151" s="34">
        <v>3044</v>
      </c>
      <c r="G151" s="38" t="s">
        <v>864</v>
      </c>
      <c r="H151" s="38" t="s">
        <v>865</v>
      </c>
      <c r="I151" s="37" t="s">
        <v>51</v>
      </c>
      <c r="J151" s="45" t="s">
        <v>59</v>
      </c>
      <c r="K151" s="45" t="s">
        <v>1022</v>
      </c>
      <c r="L151" s="45" t="s">
        <v>1022</v>
      </c>
      <c r="M151" s="55">
        <v>0</v>
      </c>
      <c r="N151" s="46" t="str">
        <f>"&lt;wpt lat="""&amp;G151&amp;""" lon="""&amp;H151&amp;"""&gt;&lt;ele&gt;"&amp;F151&amp;"&lt;/ele&gt;&lt;name&gt;"&amp;D151&amp;"&lt;/name&gt;&lt;desc&gt;Nombre oficial: "&amp;E151&amp;"&amp;#10;Altitud: "&amp;F151&amp;" m &amp;#10;Dificultad: "&amp;I151&amp;"&amp;#10;Más información: "&amp;J151&amp;"&lt;/desc&gt;&lt;/wpt&gt;"</f>
        <v>&lt;wpt lat="42.692667" lon="0.507528"&gt;&lt;ele&gt;3044&lt;/ele&gt;&lt;name&gt;Pico del Portillón de Oô / Robert Ollivier&lt;/name&gt;&lt;desc&gt;Nombre oficial: Tuca d'el Portillón d'O / Tuca d'el Portillón d'el Molsèro&amp;#10;Altitud: 3044 m &amp;#10;Dificultad: PD-&amp;#10;Más información: Desde norte muy complicado porque desapareció glaciar en 2020 y es MUY inestable. Quizá en primavera con nieve puede hacerse. Mejor por el sur y dirección oeste&gt;este&lt;/desc&gt;&lt;/wpt&gt;</v>
      </c>
      <c r="O151" s="48" t="str">
        <f>HYPERLINK("https://www.openstreetmap.org/edit#map=18/"&amp;G151 &amp; "/"&amp; H151 )</f>
        <v>https://www.openstreetmap.org/edit#map=18/42.692667/0.507528</v>
      </c>
      <c r="P151" s="31" t="str">
        <f>"&lt;a href='https://www.windy.com/"&amp;G151&amp;"/"&amp;H151&amp;"/wind?"&amp;G151&amp;","&amp;H151&amp;",13' target='_blank'&gt;&lt;img src='/wp-content/uploads/icono-windy-small.png' alt='Windy' title='Viento Windy'&gt;&lt;/a&gt;"</f>
        <v>&lt;a href='https://www.windy.com/42.692667/0.507528/wind?42.692667,0.507528,13' target='_blank'&gt;&lt;img src='/wp-content/uploads/icono-windy-small.png' alt='Windy' title='Viento Windy'&gt;&lt;/a&gt;</v>
      </c>
      <c r="Q151" s="47" t="str">
        <f>HYPERLINK("https://www.windy.com/"&amp;G151&amp;"/"&amp;H151&amp;"/wind?"&amp;G151&amp;","&amp;H151&amp;",13")</f>
        <v>https://www.windy.com/42.692667/0.507528/wind?42.692667,0.507528,13</v>
      </c>
      <c r="R151" s="31" t="str">
        <f>"&lt;a href='https://www.meteoblue.com/es/tiempo/pronostico/multimodel/"&amp;G151 &amp; "N" &amp; H151 &amp; "E" &amp; "' target='_blank'&gt;" &amp;"&lt;img src='/wp-content/uploads/icono-meteoblue-small.png' alt='Meteoblue' title='Multimodel Meteoblue'&gt;" &amp; "&lt;/a&gt;"</f>
        <v>&lt;a href='https://www.meteoblue.com/es/tiempo/pronostico/multimodel/42.692667N0.507528E' target='_blank'&gt;&lt;img src='/wp-content/uploads/icono-meteoblue-small.png' alt='Meteoblue' title='Multimodel Meteoblue'&gt;&lt;/a&gt;</v>
      </c>
      <c r="S151" s="47" t="str">
        <f>HYPERLINK("https://www.meteoblue.com/es/tiempo/pronostico/multimodel/"&amp;G151 &amp; "N" &amp; H151 &amp; "E")</f>
        <v>https://www.meteoblue.com/es/tiempo/pronostico/multimodel/42.692667N0.507528E</v>
      </c>
      <c r="T151" s="31" t="str">
        <f>"&lt;a href='https://brouter.de/brouter-web/#map=13/"&amp;G151&amp;"/"&amp;H151&amp;"/OpenTopoMap&amp;pois="&amp;H151&amp;","&amp;G151&amp; "' target='_blank'&gt;" &amp;"&lt;img src='/wp-content/uploads/icono-mapa-topografico-small.png' alt='Mapa topográfico brouter.de' title='Mapa topográfico brouter.de'&gt;" &amp; "&lt;/a&gt;"</f>
        <v>&lt;a href='https://brouter.de/brouter-web/#map=13/42.692667/0.507528/OpenTopoMap&amp;pois=0.507528,42.692667' target='_blank'&gt;&lt;img src='/wp-content/uploads/icono-mapa-topografico-small.png' alt='Mapa topográfico brouter.de' title='Mapa topográfico brouter.de'&gt;&lt;/a&gt;</v>
      </c>
      <c r="U151" s="47" t="str">
        <f>HYPERLINK("https://brouter.de/brouter-web/#map=13/"&amp;G151&amp;"/"&amp;H151&amp;"/OpenTopoMap&amp;pois="&amp;H151&amp;","&amp;G151)</f>
        <v>https://brouter.de/brouter-web/#map=13/42.692667/0.507528/OpenTopoMap&amp;pois=0.507528,42.692667</v>
      </c>
      <c r="V151" s="31" t="str">
        <f>"&lt;a href='https://gpx.studio/app#13/"&amp;G151&amp;"/"&amp;H151&amp;"' target='_blank'&gt;" &amp;"&lt;img src='/wp-content/uploads/icono-mapa-topografico-gpx-studio-small.png' alt='Mapa topográfico gpx.studio' title='Mapa topográfico gpx.studio'&gt;" &amp; "&lt;/a&gt;"</f>
        <v>&lt;a href='https://gpx.studio/app#13/42.692667/0.507528' target='_blank'&gt;&lt;img src='/wp-content/uploads/icono-mapa-topografico-gpx-studio-small.png' alt='Mapa topográfico gpx.studio' title='Mapa topográfico gpx.studio'&gt;&lt;/a&gt;</v>
      </c>
      <c r="W151" s="47" t="str">
        <f>HYPERLINK("https://gpx.studio/app#13/"&amp;G151&amp;"/"&amp;H151)</f>
        <v>https://gpx.studio/app#13/42.692667/0.507528</v>
      </c>
      <c r="X151" s="47" t="str">
        <f>HYPERLINK("https://nakarte.me/#m=13/"&amp;G151&amp;"/"&amp;H151&amp;"&amp;l=Czt/Sa")</f>
        <v>https://nakarte.me/#m=13/42.692667/0.507528&amp;l=Czt/Sa</v>
      </c>
      <c r="Y151" s="31" t="str">
        <f>"&lt;a href='https://www.google.com/maps/dir/42.8664,-2.6852/" &amp; G151&amp; "," &amp; H151 &amp; "' target='_blank'&gt;" &amp;"&lt;img src='/wp-content/uploads/icono-navegacion-google-maps-small.png' alt='Navegación Google Maps' title='Navegación Google Maps'&gt;" &amp; "&lt;/a&gt;"</f>
        <v>&lt;a href='https://www.google.com/maps/dir/42.8664,-2.6852/42.692667,0.507528' target='_blank'&gt;&lt;img src='/wp-content/uploads/icono-navegacion-google-maps-small.png' alt='Navegación Google Maps' title='Navegación Google Maps'&gt;&lt;/a&gt;</v>
      </c>
      <c r="Z151" s="46" t="str">
        <f>"&lt;a style='display: block; text-align: center; padding: 0px 0; font-size: 1.4em;' href='https://tresmiles.es/mapa.html?lat="&amp;G151&amp;"&amp;lon="&amp;H151&amp;"&amp;zoom=17'&gt;&lt;img src='/wp-content/uploads/icono-mapa-topografico-small.png' alt='Mapa' title='Mapa'&gt;&lt;/a&gt;"</f>
        <v>&lt;a style='display: block; text-align: center; padding: 0px 0; font-size: 1.4em;' href='https://tresmiles.es/mapa.html?lat=42.692667&amp;lon=0.507528&amp;zoom=17'&gt;&lt;img src='/wp-content/uploads/icono-mapa-topografico-small.png' alt='Mapa' title='Mapa'&gt;&lt;/a&gt;</v>
      </c>
      <c r="AA151" s="46" t="str">
        <f>IF(J151="",
"",
"&lt;div style='display: block; text-align: center; padding: 0px 0; font-size: 1.4em;'&gt;"&amp;
"&lt;a href='#!' class='open-popup' data-info='"&amp;"ℹ "&amp;J151&amp;"'&gt;"&amp;
"&lt;img src='/wp-content/uploads/icono-informacion-small.png' alt='Más información' title='Más información'&gt;"
&amp;"&lt;/a&gt;&lt;/div&gt;"
)</f>
        <v>&lt;div style='display: block; text-align: center; padding: 0px 0; font-size: 1.4em;'&gt;&lt;a href='#!' class='open-popup' data-info='ℹ Desde norte muy complicado porque desapareció glaciar en 2020 y es MUY inestable. Quizá en primavera con nieve puede hacerse. Mejor por el sur y dirección oeste&gt;este'&gt;&lt;img src='/wp-content/uploads/icono-informacion-small.png' alt='Más información' title='Más información'&gt;&lt;/a&gt;&lt;/div&gt;</v>
      </c>
    </row>
    <row r="152" spans="1:27" ht="14.5" customHeight="1" x14ac:dyDescent="0.35">
      <c r="A152" s="32" t="s">
        <v>1026</v>
      </c>
      <c r="B152" s="32" t="s">
        <v>1230</v>
      </c>
      <c r="C152" s="32" t="s">
        <v>1903</v>
      </c>
      <c r="D152" s="33" t="s">
        <v>1538</v>
      </c>
      <c r="E152" s="37" t="s">
        <v>4</v>
      </c>
      <c r="F152" s="36">
        <v>3043</v>
      </c>
      <c r="G152" s="37" t="s">
        <v>1170</v>
      </c>
      <c r="H152" s="37" t="s">
        <v>1171</v>
      </c>
      <c r="I152" s="37" t="s">
        <v>52</v>
      </c>
      <c r="J152" s="45"/>
      <c r="K152" s="45" t="s">
        <v>1022</v>
      </c>
      <c r="L152" s="45"/>
      <c r="M152" s="55">
        <v>1</v>
      </c>
      <c r="N152" s="46" t="str">
        <f>"&lt;wpt lat="""&amp;G152&amp;""" lon="""&amp;H152&amp;"""&gt;&lt;ele&gt;"&amp;F152&amp;"&lt;/ele&gt;&lt;name&gt;"&amp;D152&amp;"&lt;/name&gt;&lt;desc&gt;Nombre oficial: "&amp;E152&amp;"&amp;#10;Altitud: "&amp;F152&amp;" m &amp;#10;Dificultad: "&amp;I152&amp;"&amp;#10;Más información: "&amp;J152&amp;"&lt;/desc&gt;&lt;/wpt&gt;"</f>
        <v>&lt;wpt lat="42.702347" lon="0.471543"&gt;&lt;ele&gt;3043&lt;/ele&gt;&lt;name&gt;Pico Camboué&lt;/name&gt;&lt;desc&gt;Nombre oficial: &amp;#10;Altitud: 3043 m &amp;#10;Dificultad: F&amp;#10;Más información: &lt;/desc&gt;&lt;/wpt&gt;</v>
      </c>
      <c r="O152" s="48" t="str">
        <f>HYPERLINK("https://www.openstreetmap.org/edit#map=18/"&amp;G152 &amp; "/"&amp; H152 )</f>
        <v>https://www.openstreetmap.org/edit#map=18/42.702347/0.471543</v>
      </c>
      <c r="P152" s="31" t="str">
        <f>"&lt;a href='https://www.windy.com/"&amp;G152&amp;"/"&amp;H152&amp;"/wind?"&amp;G152&amp;","&amp;H152&amp;",13' target='_blank'&gt;&lt;img src='/wp-content/uploads/icono-windy-small.png' alt='Windy' title='Viento Windy'&gt;&lt;/a&gt;"</f>
        <v>&lt;a href='https://www.windy.com/42.702347/0.471543/wind?42.702347,0.471543,13' target='_blank'&gt;&lt;img src='/wp-content/uploads/icono-windy-small.png' alt='Windy' title='Viento Windy'&gt;&lt;/a&gt;</v>
      </c>
      <c r="Q152" s="47" t="str">
        <f>HYPERLINK("https://www.windy.com/"&amp;G152&amp;"/"&amp;H152&amp;"/wind?"&amp;G152&amp;","&amp;H152&amp;",13")</f>
        <v>https://www.windy.com/42.702347/0.471543/wind?42.702347,0.471543,13</v>
      </c>
      <c r="R152" s="31" t="str">
        <f>"&lt;a href='https://www.meteoblue.com/es/tiempo/pronostico/multimodel/"&amp;G152 &amp; "N" &amp; H152 &amp; "E" &amp; "' target='_blank'&gt;" &amp;"&lt;img src='/wp-content/uploads/icono-meteoblue-small.png' alt='Meteoblue' title='Multimodel Meteoblue'&gt;" &amp; "&lt;/a&gt;"</f>
        <v>&lt;a href='https://www.meteoblue.com/es/tiempo/pronostico/multimodel/42.702347N0.471543E' target='_blank'&gt;&lt;img src='/wp-content/uploads/icono-meteoblue-small.png' alt='Meteoblue' title='Multimodel Meteoblue'&gt;&lt;/a&gt;</v>
      </c>
      <c r="S152" s="47" t="str">
        <f>HYPERLINK("https://www.meteoblue.com/es/tiempo/pronostico/multimodel/"&amp;G152 &amp; "N" &amp; H152 &amp; "E")</f>
        <v>https://www.meteoblue.com/es/tiempo/pronostico/multimodel/42.702347N0.471543E</v>
      </c>
      <c r="T152" s="31" t="str">
        <f>"&lt;a href='https://brouter.de/brouter-web/#map=13/"&amp;G152&amp;"/"&amp;H152&amp;"/OpenTopoMap&amp;pois="&amp;H152&amp;","&amp;G152&amp; "' target='_blank'&gt;" &amp;"&lt;img src='/wp-content/uploads/icono-mapa-topografico-small.png' alt='Mapa topográfico brouter.de' title='Mapa topográfico brouter.de'&gt;" &amp; "&lt;/a&gt;"</f>
        <v>&lt;a href='https://brouter.de/brouter-web/#map=13/42.702347/0.471543/OpenTopoMap&amp;pois=0.471543,42.702347' target='_blank'&gt;&lt;img src='/wp-content/uploads/icono-mapa-topografico-small.png' alt='Mapa topográfico brouter.de' title='Mapa topográfico brouter.de'&gt;&lt;/a&gt;</v>
      </c>
      <c r="U152" s="47" t="str">
        <f>HYPERLINK("https://brouter.de/brouter-web/#map=13/"&amp;G152&amp;"/"&amp;H152&amp;"/OpenTopoMap&amp;pois="&amp;H152&amp;","&amp;G152)</f>
        <v>https://brouter.de/brouter-web/#map=13/42.702347/0.471543/OpenTopoMap&amp;pois=0.471543,42.702347</v>
      </c>
      <c r="V152" s="31" t="str">
        <f>"&lt;a href='https://gpx.studio/app#13/"&amp;G152&amp;"/"&amp;H152&amp;"' target='_blank'&gt;" &amp;"&lt;img src='/wp-content/uploads/icono-mapa-topografico-gpx-studio-small.png' alt='Mapa topográfico gpx.studio' title='Mapa topográfico gpx.studio'&gt;" &amp; "&lt;/a&gt;"</f>
        <v>&lt;a href='https://gpx.studio/app#13/42.702347/0.471543' target='_blank'&gt;&lt;img src='/wp-content/uploads/icono-mapa-topografico-gpx-studio-small.png' alt='Mapa topográfico gpx.studio' title='Mapa topográfico gpx.studio'&gt;&lt;/a&gt;</v>
      </c>
      <c r="W152" s="47" t="str">
        <f>HYPERLINK("https://gpx.studio/app#13/"&amp;G152&amp;"/"&amp;H152)</f>
        <v>https://gpx.studio/app#13/42.702347/0.471543</v>
      </c>
      <c r="X152" s="47" t="str">
        <f>HYPERLINK("https://nakarte.me/#m=13/"&amp;G152&amp;"/"&amp;H152&amp;"&amp;l=Czt/Sa")</f>
        <v>https://nakarte.me/#m=13/42.702347/0.471543&amp;l=Czt/Sa</v>
      </c>
      <c r="Y152" s="31" t="str">
        <f>"&lt;a href='https://www.google.com/maps/dir/42.8664,-2.6852/" &amp; G152&amp; "," &amp; H152 &amp; "' target='_blank'&gt;" &amp;"&lt;img src='/wp-content/uploads/icono-navegacion-google-maps-small.png' alt='Navegación Google Maps' title='Navegación Google Maps'&gt;" &amp; "&lt;/a&gt;"</f>
        <v>&lt;a href='https://www.google.com/maps/dir/42.8664,-2.6852/42.702347,0.471543' target='_blank'&gt;&lt;img src='/wp-content/uploads/icono-navegacion-google-maps-small.png' alt='Navegación Google Maps' title='Navegación Google Maps'&gt;&lt;/a&gt;</v>
      </c>
      <c r="Z152" s="46" t="str">
        <f>"&lt;a style='display: block; text-align: center; padding: 0px 0; font-size: 1.4em;' href='https://tresmiles.es/mapa.html?lat="&amp;G152&amp;"&amp;lon="&amp;H152&amp;"&amp;zoom=17'&gt;&lt;img src='/wp-content/uploads/icono-mapa-topografico-small.png' alt='Mapa' title='Mapa'&gt;&lt;/a&gt;"</f>
        <v>&lt;a style='display: block; text-align: center; padding: 0px 0; font-size: 1.4em;' href='https://tresmiles.es/mapa.html?lat=42.702347&amp;lon=0.471543&amp;zoom=17'&gt;&lt;img src='/wp-content/uploads/icono-mapa-topografico-small.png' alt='Mapa' title='Mapa'&gt;&lt;/a&gt;</v>
      </c>
      <c r="AA152" s="46" t="str">
        <f>IF(J152="",
"",
"&lt;div style='display: block; text-align: center; padding: 0px 0; font-size: 1.4em;'&gt;"&amp;
"&lt;a href='#!' class='open-popup' data-info='"&amp;"ℹ "&amp;J152&amp;"'&gt;"&amp;
"&lt;img src='/wp-content/uploads/icono-informacion-small.png' alt='Más información' title='Más información'&gt;"
&amp;"&lt;/a&gt;&lt;/div&gt;"
)</f>
        <v/>
      </c>
    </row>
    <row r="153" spans="1:27" ht="14.5" customHeight="1" x14ac:dyDescent="0.35">
      <c r="A153" s="32" t="s">
        <v>1024</v>
      </c>
      <c r="B153" s="32" t="s">
        <v>6</v>
      </c>
      <c r="C153" s="32" t="s">
        <v>1903</v>
      </c>
      <c r="D153" s="33" t="s">
        <v>1542</v>
      </c>
      <c r="E153" s="33" t="s">
        <v>305</v>
      </c>
      <c r="F153" s="34">
        <v>3039</v>
      </c>
      <c r="G153" s="40" t="s">
        <v>969</v>
      </c>
      <c r="H153" s="40" t="s">
        <v>970</v>
      </c>
      <c r="I153" s="37" t="s">
        <v>49</v>
      </c>
      <c r="J153" s="45" t="s">
        <v>1124</v>
      </c>
      <c r="K153" s="45" t="s">
        <v>1022</v>
      </c>
      <c r="L153" s="45" t="s">
        <v>1022</v>
      </c>
      <c r="M153" s="55">
        <v>1</v>
      </c>
      <c r="N153" s="46" t="str">
        <f>"&lt;wpt lat="""&amp;G153&amp;""" lon="""&amp;H153&amp;"""&gt;&lt;ele&gt;"&amp;F153&amp;"&lt;/ele&gt;&lt;name&gt;"&amp;D153&amp;"&lt;/name&gt;&lt;desc&gt;Nombre oficial: "&amp;E153&amp;"&amp;#10;Altitud: "&amp;F153&amp;" m &amp;#10;Dificultad: "&amp;I153&amp;"&amp;#10;Más información: "&amp;J153&amp;"&lt;/desc&gt;&lt;/wpt&gt;"</f>
        <v>&lt;wpt lat="42.7002331" lon="0.5396271"&gt;&lt;ele&gt;3039&lt;/ele&gt;&lt;name&gt;Pico Navarro&lt;/name&gt;&lt;desc&gt;Nombre oficial: Tuca de Navarro&amp;#10;Altitud: 3039 m &amp;#10;Dificultad: PD&amp;#10;Más información: Las coordenadas oficiales del Gobierno de Aragón (42.702222, 0.539639) están mal, a 220 m al norte de las reales puestas aquí&lt;/desc&gt;&lt;/wpt&gt;</v>
      </c>
      <c r="O153" s="48" t="str">
        <f>HYPERLINK("https://www.openstreetmap.org/edit#map=18/"&amp;G153 &amp; "/"&amp; H153 )</f>
        <v>https://www.openstreetmap.org/edit#map=18/42.7002331/0.5396271</v>
      </c>
      <c r="P153" s="31" t="str">
        <f>"&lt;a href='https://www.windy.com/"&amp;G153&amp;"/"&amp;H153&amp;"/wind?"&amp;G153&amp;","&amp;H153&amp;",13' target='_blank'&gt;&lt;img src='/wp-content/uploads/icono-windy-small.png' alt='Windy' title='Viento Windy'&gt;&lt;/a&gt;"</f>
        <v>&lt;a href='https://www.windy.com/42.7002331/0.5396271/wind?42.7002331,0.5396271,13' target='_blank'&gt;&lt;img src='/wp-content/uploads/icono-windy-small.png' alt='Windy' title='Viento Windy'&gt;&lt;/a&gt;</v>
      </c>
      <c r="Q153" s="47" t="str">
        <f>HYPERLINK("https://www.windy.com/"&amp;G153&amp;"/"&amp;H153&amp;"/wind?"&amp;G153&amp;","&amp;H153&amp;",13")</f>
        <v>https://www.windy.com/42.7002331/0.5396271/wind?42.7002331,0.5396271,13</v>
      </c>
      <c r="R153" s="31" t="str">
        <f>"&lt;a href='https://www.meteoblue.com/es/tiempo/pronostico/multimodel/"&amp;G153 &amp; "N" &amp; H153 &amp; "E" &amp; "' target='_blank'&gt;" &amp;"&lt;img src='/wp-content/uploads/icono-meteoblue-small.png' alt='Meteoblue' title='Multimodel Meteoblue'&gt;" &amp; "&lt;/a&gt;"</f>
        <v>&lt;a href='https://www.meteoblue.com/es/tiempo/pronostico/multimodel/42.7002331N0.5396271E' target='_blank'&gt;&lt;img src='/wp-content/uploads/icono-meteoblue-small.png' alt='Meteoblue' title='Multimodel Meteoblue'&gt;&lt;/a&gt;</v>
      </c>
      <c r="S153" s="47" t="str">
        <f>HYPERLINK("https://www.meteoblue.com/es/tiempo/pronostico/multimodel/"&amp;G153 &amp; "N" &amp; H153 &amp; "E")</f>
        <v>https://www.meteoblue.com/es/tiempo/pronostico/multimodel/42.7002331N0.5396271E</v>
      </c>
      <c r="T153" s="31" t="str">
        <f>"&lt;a href='https://brouter.de/brouter-web/#map=13/"&amp;G153&amp;"/"&amp;H153&amp;"/OpenTopoMap&amp;pois="&amp;H153&amp;","&amp;G153&amp; "' target='_blank'&gt;" &amp;"&lt;img src='/wp-content/uploads/icono-mapa-topografico-small.png' alt='Mapa topográfico brouter.de' title='Mapa topográfico brouter.de'&gt;" &amp; "&lt;/a&gt;"</f>
        <v>&lt;a href='https://brouter.de/brouter-web/#map=13/42.7002331/0.5396271/OpenTopoMap&amp;pois=0.5396271,42.7002331' target='_blank'&gt;&lt;img src='/wp-content/uploads/icono-mapa-topografico-small.png' alt='Mapa topográfico brouter.de' title='Mapa topográfico brouter.de'&gt;&lt;/a&gt;</v>
      </c>
      <c r="U153" s="47" t="str">
        <f>HYPERLINK("https://brouter.de/brouter-web/#map=13/"&amp;G153&amp;"/"&amp;H153&amp;"/OpenTopoMap&amp;pois="&amp;H153&amp;","&amp;G153)</f>
        <v>https://brouter.de/brouter-web/#map=13/42.7002331/0.5396271/OpenTopoMap&amp;pois=0.5396271,42.7002331</v>
      </c>
      <c r="V153" s="31" t="str">
        <f>"&lt;a href='https://gpx.studio/app#13/"&amp;G153&amp;"/"&amp;H153&amp;"' target='_blank'&gt;" &amp;"&lt;img src='/wp-content/uploads/icono-mapa-topografico-gpx-studio-small.png' alt='Mapa topográfico gpx.studio' title='Mapa topográfico gpx.studio'&gt;" &amp; "&lt;/a&gt;"</f>
        <v>&lt;a href='https://gpx.studio/app#13/42.7002331/0.5396271' target='_blank'&gt;&lt;img src='/wp-content/uploads/icono-mapa-topografico-gpx-studio-small.png' alt='Mapa topográfico gpx.studio' title='Mapa topográfico gpx.studio'&gt;&lt;/a&gt;</v>
      </c>
      <c r="W153" s="47" t="str">
        <f>HYPERLINK("https://gpx.studio/app#13/"&amp;G153&amp;"/"&amp;H153)</f>
        <v>https://gpx.studio/app#13/42.7002331/0.5396271</v>
      </c>
      <c r="X153" s="47" t="str">
        <f>HYPERLINK("https://nakarte.me/#m=13/"&amp;G153&amp;"/"&amp;H153&amp;"&amp;l=Czt/Sa")</f>
        <v>https://nakarte.me/#m=13/42.7002331/0.5396271&amp;l=Czt/Sa</v>
      </c>
      <c r="Y153" s="31" t="str">
        <f>"&lt;a href='https://www.google.com/maps/dir/42.8664,-2.6852/" &amp; G153&amp; "," &amp; H153 &amp; "' target='_blank'&gt;" &amp;"&lt;img src='/wp-content/uploads/icono-navegacion-google-maps-small.png' alt='Navegación Google Maps' title='Navegación Google Maps'&gt;" &amp; "&lt;/a&gt;"</f>
        <v>&lt;a href='https://www.google.com/maps/dir/42.8664,-2.6852/42.7002331,0.5396271' target='_blank'&gt;&lt;img src='/wp-content/uploads/icono-navegacion-google-maps-small.png' alt='Navegación Google Maps' title='Navegación Google Maps'&gt;&lt;/a&gt;</v>
      </c>
      <c r="Z153" s="46" t="str">
        <f>"&lt;a style='display: block; text-align: center; padding: 0px 0; font-size: 1.4em;' href='https://tresmiles.es/mapa.html?lat="&amp;G153&amp;"&amp;lon="&amp;H153&amp;"&amp;zoom=17'&gt;&lt;img src='/wp-content/uploads/icono-mapa-topografico-small.png' alt='Mapa' title='Mapa'&gt;&lt;/a&gt;"</f>
        <v>&lt;a style='display: block; text-align: center; padding: 0px 0; font-size: 1.4em;' href='https://tresmiles.es/mapa.html?lat=42.7002331&amp;lon=0.5396271&amp;zoom=17'&gt;&lt;img src='/wp-content/uploads/icono-mapa-topografico-small.png' alt='Mapa' title='Mapa'&gt;&lt;/a&gt;</v>
      </c>
      <c r="AA153" s="46" t="str">
        <f>IF(J153="",
"",
"&lt;div style='display: block; text-align: center; padding: 0px 0; font-size: 1.4em;'&gt;"&amp;
"&lt;a href='#!' class='open-popup' data-info='"&amp;"ℹ "&amp;J153&amp;"'&gt;"&amp;
"&lt;img src='/wp-content/uploads/icono-informacion-small.png' alt='Más información' title='Más información'&gt;"
&amp;"&lt;/a&gt;&lt;/div&gt;"
)</f>
        <v>&lt;div style='display: block; text-align: center; padding: 0px 0; font-size: 1.4em;'&gt;&lt;a href='#!' class='open-popup' data-info='ℹ Las coordenadas oficiales del Gobierno de Aragón (42.702222, 0.539639) están mal, a 220 m al norte de las reales puestas aquí'&gt;&lt;img src='/wp-content/uploads/icono-informacion-small.png' alt='Más información' title='Más información'&gt;&lt;/a&gt;&lt;/div&gt;</v>
      </c>
    </row>
    <row r="154" spans="1:27" ht="14.5" customHeight="1" x14ac:dyDescent="0.35">
      <c r="A154" s="32" t="s">
        <v>1024</v>
      </c>
      <c r="B154" s="32" t="s">
        <v>6</v>
      </c>
      <c r="C154" s="32" t="s">
        <v>1903</v>
      </c>
      <c r="D154" s="33" t="s">
        <v>1116</v>
      </c>
      <c r="E154" s="33" t="s">
        <v>304</v>
      </c>
      <c r="F154" s="34">
        <v>3038</v>
      </c>
      <c r="G154" s="38" t="s">
        <v>874</v>
      </c>
      <c r="H154" s="38" t="s">
        <v>875</v>
      </c>
      <c r="I154" s="37" t="s">
        <v>52</v>
      </c>
      <c r="J154" s="45"/>
      <c r="K154" s="45" t="s">
        <v>1022</v>
      </c>
      <c r="L154" s="45" t="s">
        <v>1022</v>
      </c>
      <c r="M154" s="55">
        <v>3</v>
      </c>
      <c r="N154" s="46" t="str">
        <f>"&lt;wpt lat="""&amp;G154&amp;""" lon="""&amp;H154&amp;"""&gt;&lt;ele&gt;"&amp;F154&amp;"&lt;/ele&gt;&lt;name&gt;"&amp;D154&amp;"&lt;/name&gt;&lt;desc&gt;Nombre oficial: "&amp;E154&amp;"&amp;#10;Altitud: "&amp;F154&amp;" m &amp;#10;Dificultad: "&amp;I154&amp;"&amp;#10;Más información: "&amp;J154&amp;"&lt;/desc&gt;&lt;/wpt&gt;"</f>
        <v>&lt;wpt lat="42.699806" lon="0.535722"&gt;&lt;ele&gt;3038&lt;/ele&gt;&lt;name&gt;Tusse de Remuñé&lt;/name&gt;&lt;desc&gt;Nombre oficial: Tuca d'el Cabo d'els Arenals&amp;#10;Altitud: 3038 m &amp;#10;Dificultad: F&amp;#10;Más información: &lt;/desc&gt;&lt;/wpt&gt;</v>
      </c>
      <c r="O154" s="48" t="str">
        <f>HYPERLINK("https://www.openstreetmap.org/edit#map=18/"&amp;G154 &amp; "/"&amp; H154 )</f>
        <v>https://www.openstreetmap.org/edit#map=18/42.699806/0.535722</v>
      </c>
      <c r="P154" s="31" t="str">
        <f>"&lt;a href='https://www.windy.com/"&amp;G154&amp;"/"&amp;H154&amp;"/wind?"&amp;G154&amp;","&amp;H154&amp;",13' target='_blank'&gt;&lt;img src='/wp-content/uploads/icono-windy-small.png' alt='Windy' title='Viento Windy'&gt;&lt;/a&gt;"</f>
        <v>&lt;a href='https://www.windy.com/42.699806/0.535722/wind?42.699806,0.535722,13' target='_blank'&gt;&lt;img src='/wp-content/uploads/icono-windy-small.png' alt='Windy' title='Viento Windy'&gt;&lt;/a&gt;</v>
      </c>
      <c r="Q154" s="47" t="str">
        <f>HYPERLINK("https://www.windy.com/"&amp;G154&amp;"/"&amp;H154&amp;"/wind?"&amp;G154&amp;","&amp;H154&amp;",13")</f>
        <v>https://www.windy.com/42.699806/0.535722/wind?42.699806,0.535722,13</v>
      </c>
      <c r="R154" s="31" t="str">
        <f>"&lt;a href='https://www.meteoblue.com/es/tiempo/pronostico/multimodel/"&amp;G154 &amp; "N" &amp; H154 &amp; "E" &amp; "' target='_blank'&gt;" &amp;"&lt;img src='/wp-content/uploads/icono-meteoblue-small.png' alt='Meteoblue' title='Multimodel Meteoblue'&gt;" &amp; "&lt;/a&gt;"</f>
        <v>&lt;a href='https://www.meteoblue.com/es/tiempo/pronostico/multimodel/42.699806N0.535722E' target='_blank'&gt;&lt;img src='/wp-content/uploads/icono-meteoblue-small.png' alt='Meteoblue' title='Multimodel Meteoblue'&gt;&lt;/a&gt;</v>
      </c>
      <c r="S154" s="47" t="str">
        <f>HYPERLINK("https://www.meteoblue.com/es/tiempo/pronostico/multimodel/"&amp;G154 &amp; "N" &amp; H154 &amp; "E")</f>
        <v>https://www.meteoblue.com/es/tiempo/pronostico/multimodel/42.699806N0.535722E</v>
      </c>
      <c r="T154" s="31" t="str">
        <f>"&lt;a href='https://brouter.de/brouter-web/#map=13/"&amp;G154&amp;"/"&amp;H154&amp;"/OpenTopoMap&amp;pois="&amp;H154&amp;","&amp;G154&amp; "' target='_blank'&gt;" &amp;"&lt;img src='/wp-content/uploads/icono-mapa-topografico-small.png' alt='Mapa topográfico brouter.de' title='Mapa topográfico brouter.de'&gt;" &amp; "&lt;/a&gt;"</f>
        <v>&lt;a href='https://brouter.de/brouter-web/#map=13/42.699806/0.535722/OpenTopoMap&amp;pois=0.535722,42.699806' target='_blank'&gt;&lt;img src='/wp-content/uploads/icono-mapa-topografico-small.png' alt='Mapa topográfico brouter.de' title='Mapa topográfico brouter.de'&gt;&lt;/a&gt;</v>
      </c>
      <c r="U154" s="47" t="str">
        <f>HYPERLINK("https://brouter.de/brouter-web/#map=13/"&amp;G154&amp;"/"&amp;H154&amp;"/OpenTopoMap&amp;pois="&amp;H154&amp;","&amp;G154)</f>
        <v>https://brouter.de/brouter-web/#map=13/42.699806/0.535722/OpenTopoMap&amp;pois=0.535722,42.699806</v>
      </c>
      <c r="V154" s="31" t="str">
        <f>"&lt;a href='https://gpx.studio/app#13/"&amp;G154&amp;"/"&amp;H154&amp;"' target='_blank'&gt;" &amp;"&lt;img src='/wp-content/uploads/icono-mapa-topografico-gpx-studio-small.png' alt='Mapa topográfico gpx.studio' title='Mapa topográfico gpx.studio'&gt;" &amp; "&lt;/a&gt;"</f>
        <v>&lt;a href='https://gpx.studio/app#13/42.699806/0.535722' target='_blank'&gt;&lt;img src='/wp-content/uploads/icono-mapa-topografico-gpx-studio-small.png' alt='Mapa topográfico gpx.studio' title='Mapa topográfico gpx.studio'&gt;&lt;/a&gt;</v>
      </c>
      <c r="W154" s="47" t="str">
        <f>HYPERLINK("https://gpx.studio/app#13/"&amp;G154&amp;"/"&amp;H154)</f>
        <v>https://gpx.studio/app#13/42.699806/0.535722</v>
      </c>
      <c r="X154" s="47" t="str">
        <f>HYPERLINK("https://nakarte.me/#m=13/"&amp;G154&amp;"/"&amp;H154&amp;"&amp;l=Czt/Sa")</f>
        <v>https://nakarte.me/#m=13/42.699806/0.535722&amp;l=Czt/Sa</v>
      </c>
      <c r="Y154" s="31" t="str">
        <f>"&lt;a href='https://www.google.com/maps/dir/42.8664,-2.6852/" &amp; G154&amp; "," &amp; H154 &amp; "' target='_blank'&gt;" &amp;"&lt;img src='/wp-content/uploads/icono-navegacion-google-maps-small.png' alt='Navegación Google Maps' title='Navegación Google Maps'&gt;" &amp; "&lt;/a&gt;"</f>
        <v>&lt;a href='https://www.google.com/maps/dir/42.8664,-2.6852/42.699806,0.535722' target='_blank'&gt;&lt;img src='/wp-content/uploads/icono-navegacion-google-maps-small.png' alt='Navegación Google Maps' title='Navegación Google Maps'&gt;&lt;/a&gt;</v>
      </c>
      <c r="Z154" s="46" t="str">
        <f>"&lt;a style='display: block; text-align: center; padding: 0px 0; font-size: 1.4em;' href='https://tresmiles.es/mapa.html?lat="&amp;G154&amp;"&amp;lon="&amp;H154&amp;"&amp;zoom=17'&gt;&lt;img src='/wp-content/uploads/icono-mapa-topografico-small.png' alt='Mapa' title='Mapa'&gt;&lt;/a&gt;"</f>
        <v>&lt;a style='display: block; text-align: center; padding: 0px 0; font-size: 1.4em;' href='https://tresmiles.es/mapa.html?lat=42.699806&amp;lon=0.535722&amp;zoom=17'&gt;&lt;img src='/wp-content/uploads/icono-mapa-topografico-small.png' alt='Mapa' title='Mapa'&gt;&lt;/a&gt;</v>
      </c>
      <c r="AA154" s="46" t="str">
        <f>IF(J154="",
"",
"&lt;div style='display: block; text-align: center; padding: 0px 0; font-size: 1.4em;'&gt;"&amp;
"&lt;a href='#!' class='open-popup' data-info='"&amp;"ℹ "&amp;J154&amp;"'&gt;"&amp;
"&lt;img src='/wp-content/uploads/icono-informacion-small.png' alt='Más información' title='Más información'&gt;"
&amp;"&lt;/a&gt;&lt;/div&gt;"
)</f>
        <v/>
      </c>
    </row>
    <row r="155" spans="1:27" ht="14.5" customHeight="1" x14ac:dyDescent="0.35">
      <c r="A155" s="32" t="s">
        <v>1026</v>
      </c>
      <c r="B155" s="32" t="s">
        <v>1230</v>
      </c>
      <c r="C155" s="32" t="s">
        <v>1903</v>
      </c>
      <c r="D155" s="33" t="s">
        <v>1528</v>
      </c>
      <c r="E155" s="37" t="s">
        <v>4</v>
      </c>
      <c r="F155" s="36">
        <v>3037</v>
      </c>
      <c r="G155" s="37" t="s">
        <v>1160</v>
      </c>
      <c r="H155" s="37" t="s">
        <v>1161</v>
      </c>
      <c r="I155" s="37" t="s">
        <v>55</v>
      </c>
      <c r="J155" s="45"/>
      <c r="K155" s="45" t="s">
        <v>1022</v>
      </c>
      <c r="L155" s="45"/>
      <c r="M155" s="55">
        <v>2</v>
      </c>
      <c r="N155" s="46" t="str">
        <f>"&lt;wpt lat="""&amp;G155&amp;""" lon="""&amp;H155&amp;"""&gt;&lt;ele&gt;"&amp;F155&amp;"&lt;/ele&gt;&lt;name&gt;"&amp;D155&amp;"&lt;/name&gt;&lt;desc&gt;Nombre oficial: "&amp;E155&amp;"&amp;#10;Altitud: "&amp;F155&amp;" m &amp;#10;Dificultad: "&amp;I155&amp;"&amp;#10;Más información: "&amp;J155&amp;"&lt;/desc&gt;&lt;/wpt&gt;"</f>
        <v>&lt;wpt lat="42.705473" lon="0.519834"&gt;&lt;ele&gt;3037&lt;/ele&gt;&lt;name&gt;Aguja Central SE de Lézat&lt;/name&gt;&lt;desc&gt;Nombre oficial: &amp;#10;Altitud: 3037 m &amp;#10;Dificultad: AD+&amp;#10;Más información: &lt;/desc&gt;&lt;/wpt&gt;</v>
      </c>
      <c r="O155" s="48" t="str">
        <f>HYPERLINK("https://www.openstreetmap.org/edit#map=18/"&amp;G155 &amp; "/"&amp; H155 )</f>
        <v>https://www.openstreetmap.org/edit#map=18/42.705473/0.519834</v>
      </c>
      <c r="P155" s="31" t="str">
        <f>"&lt;a href='https://www.windy.com/"&amp;G155&amp;"/"&amp;H155&amp;"/wind?"&amp;G155&amp;","&amp;H155&amp;",13' target='_blank'&gt;&lt;img src='/wp-content/uploads/icono-windy-small.png' alt='Windy' title='Viento Windy'&gt;&lt;/a&gt;"</f>
        <v>&lt;a href='https://www.windy.com/42.705473/0.519834/wind?42.705473,0.519834,13' target='_blank'&gt;&lt;img src='/wp-content/uploads/icono-windy-small.png' alt='Windy' title='Viento Windy'&gt;&lt;/a&gt;</v>
      </c>
      <c r="Q155" s="47" t="str">
        <f>HYPERLINK("https://www.windy.com/"&amp;G155&amp;"/"&amp;H155&amp;"/wind?"&amp;G155&amp;","&amp;H155&amp;",13")</f>
        <v>https://www.windy.com/42.705473/0.519834/wind?42.705473,0.519834,13</v>
      </c>
      <c r="R155" s="31" t="str">
        <f>"&lt;a href='https://www.meteoblue.com/es/tiempo/pronostico/multimodel/"&amp;G155 &amp; "N" &amp; H155 &amp; "E" &amp; "' target='_blank'&gt;" &amp;"&lt;img src='/wp-content/uploads/icono-meteoblue-small.png' alt='Meteoblue' title='Multimodel Meteoblue'&gt;" &amp; "&lt;/a&gt;"</f>
        <v>&lt;a href='https://www.meteoblue.com/es/tiempo/pronostico/multimodel/42.705473N0.519834E' target='_blank'&gt;&lt;img src='/wp-content/uploads/icono-meteoblue-small.png' alt='Meteoblue' title='Multimodel Meteoblue'&gt;&lt;/a&gt;</v>
      </c>
      <c r="S155" s="47" t="str">
        <f>HYPERLINK("https://www.meteoblue.com/es/tiempo/pronostico/multimodel/"&amp;G155 &amp; "N" &amp; H155 &amp; "E")</f>
        <v>https://www.meteoblue.com/es/tiempo/pronostico/multimodel/42.705473N0.519834E</v>
      </c>
      <c r="T155" s="31" t="str">
        <f>"&lt;a href='https://brouter.de/brouter-web/#map=13/"&amp;G155&amp;"/"&amp;H155&amp;"/OpenTopoMap&amp;pois="&amp;H155&amp;","&amp;G155&amp; "' target='_blank'&gt;" &amp;"&lt;img src='/wp-content/uploads/icono-mapa-topografico-small.png' alt='Mapa topográfico brouter.de' title='Mapa topográfico brouter.de'&gt;" &amp; "&lt;/a&gt;"</f>
        <v>&lt;a href='https://brouter.de/brouter-web/#map=13/42.705473/0.519834/OpenTopoMap&amp;pois=0.519834,42.705473' target='_blank'&gt;&lt;img src='/wp-content/uploads/icono-mapa-topografico-small.png' alt='Mapa topográfico brouter.de' title='Mapa topográfico brouter.de'&gt;&lt;/a&gt;</v>
      </c>
      <c r="U155" s="47" t="str">
        <f>HYPERLINK("https://brouter.de/brouter-web/#map=13/"&amp;G155&amp;"/"&amp;H155&amp;"/OpenTopoMap&amp;pois="&amp;H155&amp;","&amp;G155)</f>
        <v>https://brouter.de/brouter-web/#map=13/42.705473/0.519834/OpenTopoMap&amp;pois=0.519834,42.705473</v>
      </c>
      <c r="V155" s="31" t="str">
        <f>"&lt;a href='https://gpx.studio/app#13/"&amp;G155&amp;"/"&amp;H155&amp;"' target='_blank'&gt;" &amp;"&lt;img src='/wp-content/uploads/icono-mapa-topografico-gpx-studio-small.png' alt='Mapa topográfico gpx.studio' title='Mapa topográfico gpx.studio'&gt;" &amp; "&lt;/a&gt;"</f>
        <v>&lt;a href='https://gpx.studio/app#13/42.705473/0.519834' target='_blank'&gt;&lt;img src='/wp-content/uploads/icono-mapa-topografico-gpx-studio-small.png' alt='Mapa topográfico gpx.studio' title='Mapa topográfico gpx.studio'&gt;&lt;/a&gt;</v>
      </c>
      <c r="W155" s="47" t="str">
        <f>HYPERLINK("https://gpx.studio/app#13/"&amp;G155&amp;"/"&amp;H155)</f>
        <v>https://gpx.studio/app#13/42.705473/0.519834</v>
      </c>
      <c r="X155" s="47" t="str">
        <f>HYPERLINK("https://nakarte.me/#m=13/"&amp;G155&amp;"/"&amp;H155&amp;"&amp;l=Czt/Sa")</f>
        <v>https://nakarte.me/#m=13/42.705473/0.519834&amp;l=Czt/Sa</v>
      </c>
      <c r="Y155" s="31" t="str">
        <f>"&lt;a href='https://www.google.com/maps/dir/42.8664,-2.6852/" &amp; G155&amp; "," &amp; H155 &amp; "' target='_blank'&gt;" &amp;"&lt;img src='/wp-content/uploads/icono-navegacion-google-maps-small.png' alt='Navegación Google Maps' title='Navegación Google Maps'&gt;" &amp; "&lt;/a&gt;"</f>
        <v>&lt;a href='https://www.google.com/maps/dir/42.8664,-2.6852/42.705473,0.519834' target='_blank'&gt;&lt;img src='/wp-content/uploads/icono-navegacion-google-maps-small.png' alt='Navegación Google Maps' title='Navegación Google Maps'&gt;&lt;/a&gt;</v>
      </c>
      <c r="Z155" s="46" t="str">
        <f>"&lt;a style='display: block; text-align: center; padding: 0px 0; font-size: 1.4em;' href='https://tresmiles.es/mapa.html?lat="&amp;G155&amp;"&amp;lon="&amp;H155&amp;"&amp;zoom=17'&gt;&lt;img src='/wp-content/uploads/icono-mapa-topografico-small.png' alt='Mapa' title='Mapa'&gt;&lt;/a&gt;"</f>
        <v>&lt;a style='display: block; text-align: center; padding: 0px 0; font-size: 1.4em;' href='https://tresmiles.es/mapa.html?lat=42.705473&amp;lon=0.519834&amp;zoom=17'&gt;&lt;img src='/wp-content/uploads/icono-mapa-topografico-small.png' alt='Mapa' title='Mapa'&gt;&lt;/a&gt;</v>
      </c>
      <c r="AA155" s="46" t="str">
        <f>IF(J155="",
"",
"&lt;div style='display: block; text-align: center; padding: 0px 0; font-size: 1.4em;'&gt;"&amp;
"&lt;a href='#!' class='open-popup' data-info='"&amp;"ℹ "&amp;J155&amp;"'&gt;"&amp;
"&lt;img src='/wp-content/uploads/icono-informacion-small.png' alt='Más información' title='Más información'&gt;"
&amp;"&lt;/a&gt;&lt;/div&gt;"
)</f>
        <v/>
      </c>
    </row>
    <row r="156" spans="1:27" ht="14.5" customHeight="1" x14ac:dyDescent="0.35">
      <c r="A156" s="32" t="s">
        <v>1024</v>
      </c>
      <c r="B156" s="32" t="s">
        <v>6</v>
      </c>
      <c r="C156" s="32" t="s">
        <v>1903</v>
      </c>
      <c r="D156" s="33" t="s">
        <v>1543</v>
      </c>
      <c r="E156" s="33" t="s">
        <v>581</v>
      </c>
      <c r="F156" s="34">
        <v>3036</v>
      </c>
      <c r="G156" s="38" t="s">
        <v>880</v>
      </c>
      <c r="H156" s="38" t="s">
        <v>881</v>
      </c>
      <c r="I156" s="37" t="s">
        <v>50</v>
      </c>
      <c r="J156" s="45"/>
      <c r="K156" s="45" t="s">
        <v>1022</v>
      </c>
      <c r="L156" s="45" t="s">
        <v>1022</v>
      </c>
      <c r="M156" s="55">
        <v>2</v>
      </c>
      <c r="N156" s="46" t="str">
        <f>"&lt;wpt lat="""&amp;G156&amp;""" lon="""&amp;H156&amp;"""&gt;&lt;ele&gt;"&amp;F156&amp;"&lt;/ele&gt;&lt;name&gt;"&amp;D156&amp;"&lt;/name&gt;&lt;desc&gt;Nombre oficial: "&amp;E156&amp;"&amp;#10;Altitud: "&amp;F156&amp;" m &amp;#10;Dificultad: "&amp;I156&amp;"&amp;#10;Más información: "&amp;J156&amp;"&lt;/desc&gt;&lt;/wpt&gt;"</f>
        <v>&lt;wpt lat="42.700278" lon="0.536750"&gt;&lt;ele&gt;3036&lt;/ele&gt;&lt;name&gt;Pico Rabadá&lt;/name&gt;&lt;desc&gt;Nombre oficial: Tuca de Rabadá&amp;#10;Altitud: 3036 m &amp;#10;Dificultad: F+&amp;#10;Más información: &lt;/desc&gt;&lt;/wpt&gt;</v>
      </c>
      <c r="O156" s="48" t="str">
        <f>HYPERLINK("https://www.openstreetmap.org/edit#map=18/"&amp;G156 &amp; "/"&amp; H156 )</f>
        <v>https://www.openstreetmap.org/edit#map=18/42.700278/0.536750</v>
      </c>
      <c r="P156" s="31" t="str">
        <f>"&lt;a href='https://www.windy.com/"&amp;G156&amp;"/"&amp;H156&amp;"/wind?"&amp;G156&amp;","&amp;H156&amp;",13' target='_blank'&gt;&lt;img src='/wp-content/uploads/icono-windy-small.png' alt='Windy' title='Viento Windy'&gt;&lt;/a&gt;"</f>
        <v>&lt;a href='https://www.windy.com/42.700278/0.536750/wind?42.700278,0.536750,13' target='_blank'&gt;&lt;img src='/wp-content/uploads/icono-windy-small.png' alt='Windy' title='Viento Windy'&gt;&lt;/a&gt;</v>
      </c>
      <c r="Q156" s="47" t="str">
        <f>HYPERLINK("https://www.windy.com/"&amp;G156&amp;"/"&amp;H156&amp;"/wind?"&amp;G156&amp;","&amp;H156&amp;",13")</f>
        <v>https://www.windy.com/42.700278/0.536750/wind?42.700278,0.536750,13</v>
      </c>
      <c r="R156" s="31" t="str">
        <f>"&lt;a href='https://www.meteoblue.com/es/tiempo/pronostico/multimodel/"&amp;G156 &amp; "N" &amp; H156 &amp; "E" &amp; "' target='_blank'&gt;" &amp;"&lt;img src='/wp-content/uploads/icono-meteoblue-small.png' alt='Meteoblue' title='Multimodel Meteoblue'&gt;" &amp; "&lt;/a&gt;"</f>
        <v>&lt;a href='https://www.meteoblue.com/es/tiempo/pronostico/multimodel/42.700278N0.536750E' target='_blank'&gt;&lt;img src='/wp-content/uploads/icono-meteoblue-small.png' alt='Meteoblue' title='Multimodel Meteoblue'&gt;&lt;/a&gt;</v>
      </c>
      <c r="S156" s="47" t="str">
        <f>HYPERLINK("https://www.meteoblue.com/es/tiempo/pronostico/multimodel/"&amp;G156 &amp; "N" &amp; H156 &amp; "E")</f>
        <v>https://www.meteoblue.com/es/tiempo/pronostico/multimodel/42.700278N0.536750E</v>
      </c>
      <c r="T156" s="31" t="str">
        <f>"&lt;a href='https://brouter.de/brouter-web/#map=13/"&amp;G156&amp;"/"&amp;H156&amp;"/OpenTopoMap&amp;pois="&amp;H156&amp;","&amp;G156&amp; "' target='_blank'&gt;" &amp;"&lt;img src='/wp-content/uploads/icono-mapa-topografico-small.png' alt='Mapa topográfico brouter.de' title='Mapa topográfico brouter.de'&gt;" &amp; "&lt;/a&gt;"</f>
        <v>&lt;a href='https://brouter.de/brouter-web/#map=13/42.700278/0.536750/OpenTopoMap&amp;pois=0.536750,42.700278' target='_blank'&gt;&lt;img src='/wp-content/uploads/icono-mapa-topografico-small.png' alt='Mapa topográfico brouter.de' title='Mapa topográfico brouter.de'&gt;&lt;/a&gt;</v>
      </c>
      <c r="U156" s="47" t="str">
        <f>HYPERLINK("https://brouter.de/brouter-web/#map=13/"&amp;G156&amp;"/"&amp;H156&amp;"/OpenTopoMap&amp;pois="&amp;H156&amp;","&amp;G156)</f>
        <v>https://brouter.de/brouter-web/#map=13/42.700278/0.536750/OpenTopoMap&amp;pois=0.536750,42.700278</v>
      </c>
      <c r="V156" s="31" t="str">
        <f>"&lt;a href='https://gpx.studio/app#13/"&amp;G156&amp;"/"&amp;H156&amp;"' target='_blank'&gt;" &amp;"&lt;img src='/wp-content/uploads/icono-mapa-topografico-gpx-studio-small.png' alt='Mapa topográfico gpx.studio' title='Mapa topográfico gpx.studio'&gt;" &amp; "&lt;/a&gt;"</f>
        <v>&lt;a href='https://gpx.studio/app#13/42.700278/0.536750' target='_blank'&gt;&lt;img src='/wp-content/uploads/icono-mapa-topografico-gpx-studio-small.png' alt='Mapa topográfico gpx.studio' title='Mapa topográfico gpx.studio'&gt;&lt;/a&gt;</v>
      </c>
      <c r="W156" s="47" t="str">
        <f>HYPERLINK("https://gpx.studio/app#13/"&amp;G156&amp;"/"&amp;H156)</f>
        <v>https://gpx.studio/app#13/42.700278/0.536750</v>
      </c>
      <c r="X156" s="47" t="str">
        <f>HYPERLINK("https://nakarte.me/#m=13/"&amp;G156&amp;"/"&amp;H156&amp;"&amp;l=Czt/Sa")</f>
        <v>https://nakarte.me/#m=13/42.700278/0.536750&amp;l=Czt/Sa</v>
      </c>
      <c r="Y156" s="31" t="str">
        <f>"&lt;a href='https://www.google.com/maps/dir/42.8664,-2.6852/" &amp; G156&amp; "," &amp; H156 &amp; "' target='_blank'&gt;" &amp;"&lt;img src='/wp-content/uploads/icono-navegacion-google-maps-small.png' alt='Navegación Google Maps' title='Navegación Google Maps'&gt;" &amp; "&lt;/a&gt;"</f>
        <v>&lt;a href='https://www.google.com/maps/dir/42.8664,-2.6852/42.700278,0.536750' target='_blank'&gt;&lt;img src='/wp-content/uploads/icono-navegacion-google-maps-small.png' alt='Navegación Google Maps' title='Navegación Google Maps'&gt;&lt;/a&gt;</v>
      </c>
      <c r="Z156" s="46" t="str">
        <f>"&lt;a style='display: block; text-align: center; padding: 0px 0; font-size: 1.4em;' href='https://tresmiles.es/mapa.html?lat="&amp;G156&amp;"&amp;lon="&amp;H156&amp;"&amp;zoom=17'&gt;&lt;img src='/wp-content/uploads/icono-mapa-topografico-small.png' alt='Mapa' title='Mapa'&gt;&lt;/a&gt;"</f>
        <v>&lt;a style='display: block; text-align: center; padding: 0px 0; font-size: 1.4em;' href='https://tresmiles.es/mapa.html?lat=42.700278&amp;lon=0.536750&amp;zoom=17'&gt;&lt;img src='/wp-content/uploads/icono-mapa-topografico-small.png' alt='Mapa' title='Mapa'&gt;&lt;/a&gt;</v>
      </c>
      <c r="AA156" s="46" t="str">
        <f>IF(J156="",
"",
"&lt;div style='display: block; text-align: center; padding: 0px 0; font-size: 1.4em;'&gt;"&amp;
"&lt;a href='#!' class='open-popup' data-info='"&amp;"ℹ "&amp;J156&amp;"'&gt;"&amp;
"&lt;img src='/wp-content/uploads/icono-informacion-small.png' alt='Más información' title='Más información'&gt;"
&amp;"&lt;/a&gt;&lt;/div&gt;"
)</f>
        <v/>
      </c>
    </row>
    <row r="157" spans="1:27" ht="14.5" customHeight="1" x14ac:dyDescent="0.35">
      <c r="A157" s="32" t="s">
        <v>1026</v>
      </c>
      <c r="B157" s="32" t="s">
        <v>1230</v>
      </c>
      <c r="C157" s="32" t="s">
        <v>1903</v>
      </c>
      <c r="D157" s="33" t="s">
        <v>1140</v>
      </c>
      <c r="E157" s="37" t="s">
        <v>4</v>
      </c>
      <c r="F157" s="36">
        <v>3034</v>
      </c>
      <c r="G157" s="37" t="s">
        <v>1168</v>
      </c>
      <c r="H157" s="37" t="s">
        <v>1169</v>
      </c>
      <c r="I157" s="37" t="s">
        <v>52</v>
      </c>
      <c r="J157" s="45"/>
      <c r="K157" s="45" t="s">
        <v>1022</v>
      </c>
      <c r="L157" s="45"/>
      <c r="M157" s="55">
        <v>1</v>
      </c>
      <c r="N157" s="46" t="str">
        <f>"&lt;wpt lat="""&amp;G157&amp;""" lon="""&amp;H157&amp;"""&gt;&lt;ele&gt;"&amp;F157&amp;"&lt;/ele&gt;&lt;name&gt;"&amp;D157&amp;"&lt;/name&gt;&lt;desc&gt;Nombre oficial: "&amp;E157&amp;"&amp;#10;Altitud: "&amp;F157&amp;" m &amp;#10;Dificultad: "&amp;I157&amp;"&amp;#10;Más información: "&amp;J157&amp;"&lt;/desc&gt;&lt;/wpt&gt;"</f>
        <v>&lt;wpt lat="42.705304" lon="0.483023"&gt;&lt;ele&gt;3034&lt;/ele&gt;&lt;name&gt;Pic Gourdon / Pic Noir&lt;/name&gt;&lt;desc&gt;Nombre oficial: &amp;#10;Altitud: 3034 m &amp;#10;Dificultad: F&amp;#10;Más información: &lt;/desc&gt;&lt;/wpt&gt;</v>
      </c>
      <c r="O157" s="48" t="str">
        <f>HYPERLINK("https://www.openstreetmap.org/edit#map=18/"&amp;G157 &amp; "/"&amp; H157 )</f>
        <v>https://www.openstreetmap.org/edit#map=18/42.705304/0.483023</v>
      </c>
      <c r="P157" s="31" t="str">
        <f>"&lt;a href='https://www.windy.com/"&amp;G157&amp;"/"&amp;H157&amp;"/wind?"&amp;G157&amp;","&amp;H157&amp;",13' target='_blank'&gt;&lt;img src='/wp-content/uploads/icono-windy-small.png' alt='Windy' title='Viento Windy'&gt;&lt;/a&gt;"</f>
        <v>&lt;a href='https://www.windy.com/42.705304/0.483023/wind?42.705304,0.483023,13' target='_blank'&gt;&lt;img src='/wp-content/uploads/icono-windy-small.png' alt='Windy' title='Viento Windy'&gt;&lt;/a&gt;</v>
      </c>
      <c r="Q157" s="47" t="str">
        <f>HYPERLINK("https://www.windy.com/"&amp;G157&amp;"/"&amp;H157&amp;"/wind?"&amp;G157&amp;","&amp;H157&amp;",13")</f>
        <v>https://www.windy.com/42.705304/0.483023/wind?42.705304,0.483023,13</v>
      </c>
      <c r="R157" s="31" t="str">
        <f>"&lt;a href='https://www.meteoblue.com/es/tiempo/pronostico/multimodel/"&amp;G157 &amp; "N" &amp; H157 &amp; "E" &amp; "' target='_blank'&gt;" &amp;"&lt;img src='/wp-content/uploads/icono-meteoblue-small.png' alt='Meteoblue' title='Multimodel Meteoblue'&gt;" &amp; "&lt;/a&gt;"</f>
        <v>&lt;a href='https://www.meteoblue.com/es/tiempo/pronostico/multimodel/42.705304N0.483023E' target='_blank'&gt;&lt;img src='/wp-content/uploads/icono-meteoblue-small.png' alt='Meteoblue' title='Multimodel Meteoblue'&gt;&lt;/a&gt;</v>
      </c>
      <c r="S157" s="47" t="str">
        <f>HYPERLINK("https://www.meteoblue.com/es/tiempo/pronostico/multimodel/"&amp;G157 &amp; "N" &amp; H157 &amp; "E")</f>
        <v>https://www.meteoblue.com/es/tiempo/pronostico/multimodel/42.705304N0.483023E</v>
      </c>
      <c r="T157" s="31" t="str">
        <f>"&lt;a href='https://brouter.de/brouter-web/#map=13/"&amp;G157&amp;"/"&amp;H157&amp;"/OpenTopoMap&amp;pois="&amp;H157&amp;","&amp;G157&amp; "' target='_blank'&gt;" &amp;"&lt;img src='/wp-content/uploads/icono-mapa-topografico-small.png' alt='Mapa topográfico brouter.de' title='Mapa topográfico brouter.de'&gt;" &amp; "&lt;/a&gt;"</f>
        <v>&lt;a href='https://brouter.de/brouter-web/#map=13/42.705304/0.483023/OpenTopoMap&amp;pois=0.483023,42.705304' target='_blank'&gt;&lt;img src='/wp-content/uploads/icono-mapa-topografico-small.png' alt='Mapa topográfico brouter.de' title='Mapa topográfico brouter.de'&gt;&lt;/a&gt;</v>
      </c>
      <c r="U157" s="47" t="str">
        <f>HYPERLINK("https://brouter.de/brouter-web/#map=13/"&amp;G157&amp;"/"&amp;H157&amp;"/OpenTopoMap&amp;pois="&amp;H157&amp;","&amp;G157)</f>
        <v>https://brouter.de/brouter-web/#map=13/42.705304/0.483023/OpenTopoMap&amp;pois=0.483023,42.705304</v>
      </c>
      <c r="V157" s="31" t="str">
        <f>"&lt;a href='https://gpx.studio/app#13/"&amp;G157&amp;"/"&amp;H157&amp;"' target='_blank'&gt;" &amp;"&lt;img src='/wp-content/uploads/icono-mapa-topografico-gpx-studio-small.png' alt='Mapa topográfico gpx.studio' title='Mapa topográfico gpx.studio'&gt;" &amp; "&lt;/a&gt;"</f>
        <v>&lt;a href='https://gpx.studio/app#13/42.705304/0.483023' target='_blank'&gt;&lt;img src='/wp-content/uploads/icono-mapa-topografico-gpx-studio-small.png' alt='Mapa topográfico gpx.studio' title='Mapa topográfico gpx.studio'&gt;&lt;/a&gt;</v>
      </c>
      <c r="W157" s="47" t="str">
        <f>HYPERLINK("https://gpx.studio/app#13/"&amp;G157&amp;"/"&amp;H157)</f>
        <v>https://gpx.studio/app#13/42.705304/0.483023</v>
      </c>
      <c r="X157" s="47" t="str">
        <f>HYPERLINK("https://nakarte.me/#m=13/"&amp;G157&amp;"/"&amp;H157&amp;"&amp;l=Czt/Sa")</f>
        <v>https://nakarte.me/#m=13/42.705304/0.483023&amp;l=Czt/Sa</v>
      </c>
      <c r="Y157" s="31" t="str">
        <f>"&lt;a href='https://www.google.com/maps/dir/42.8664,-2.6852/" &amp; G157&amp; "," &amp; H157 &amp; "' target='_blank'&gt;" &amp;"&lt;img src='/wp-content/uploads/icono-navegacion-google-maps-small.png' alt='Navegación Google Maps' title='Navegación Google Maps'&gt;" &amp; "&lt;/a&gt;"</f>
        <v>&lt;a href='https://www.google.com/maps/dir/42.8664,-2.6852/42.705304,0.483023' target='_blank'&gt;&lt;img src='/wp-content/uploads/icono-navegacion-google-maps-small.png' alt='Navegación Google Maps' title='Navegación Google Maps'&gt;&lt;/a&gt;</v>
      </c>
      <c r="Z157" s="46" t="str">
        <f>"&lt;a style='display: block; text-align: center; padding: 0px 0; font-size: 1.4em;' href='https://tresmiles.es/mapa.html?lat="&amp;G157&amp;"&amp;lon="&amp;H157&amp;"&amp;zoom=17'&gt;&lt;img src='/wp-content/uploads/icono-mapa-topografico-small.png' alt='Mapa' title='Mapa'&gt;&lt;/a&gt;"</f>
        <v>&lt;a style='display: block; text-align: center; padding: 0px 0; font-size: 1.4em;' href='https://tresmiles.es/mapa.html?lat=42.705304&amp;lon=0.483023&amp;zoom=17'&gt;&lt;img src='/wp-content/uploads/icono-mapa-topografico-small.png' alt='Mapa' title='Mapa'&gt;&lt;/a&gt;</v>
      </c>
      <c r="AA157" s="46" t="str">
        <f>IF(J157="",
"",
"&lt;div style='display: block; text-align: center; padding: 0px 0; font-size: 1.4em;'&gt;"&amp;
"&lt;a href='#!' class='open-popup' data-info='"&amp;"ℹ "&amp;J157&amp;"'&gt;"&amp;
"&lt;img src='/wp-content/uploads/icono-informacion-small.png' alt='Más información' title='Más información'&gt;"
&amp;"&lt;/a&gt;&lt;/div&gt;"
)</f>
        <v/>
      </c>
    </row>
    <row r="158" spans="1:27" ht="14.5" customHeight="1" x14ac:dyDescent="0.35">
      <c r="A158" s="32" t="s">
        <v>1026</v>
      </c>
      <c r="B158" s="32" t="s">
        <v>1230</v>
      </c>
      <c r="C158" s="32" t="s">
        <v>1903</v>
      </c>
      <c r="D158" s="33" t="s">
        <v>1529</v>
      </c>
      <c r="E158" s="37" t="s">
        <v>4</v>
      </c>
      <c r="F158" s="36">
        <v>3023</v>
      </c>
      <c r="G158" s="49" t="s">
        <v>1162</v>
      </c>
      <c r="H158" s="49" t="s">
        <v>1163</v>
      </c>
      <c r="I158" s="37" t="s">
        <v>55</v>
      </c>
      <c r="J158" s="45"/>
      <c r="K158" s="45" t="s">
        <v>1022</v>
      </c>
      <c r="L158" s="45"/>
      <c r="M158" s="55">
        <v>2</v>
      </c>
      <c r="N158" s="46" t="str">
        <f>"&lt;wpt lat="""&amp;G158&amp;""" lon="""&amp;H158&amp;"""&gt;&lt;ele&gt;"&amp;F158&amp;"&lt;/ele&gt;&lt;name&gt;"&amp;D158&amp;"&lt;/name&gt;&lt;desc&gt;Nombre oficial: "&amp;E158&amp;"&amp;#10;Altitud: "&amp;F158&amp;" m &amp;#10;Dificultad: "&amp;I158&amp;"&amp;#10;Más información: "&amp;J158&amp;"&lt;/desc&gt;&lt;/wpt&gt;"</f>
        <v>&lt;wpt lat="42.705008" lon="0.520300"&gt;&lt;ele&gt;3023&lt;/ele&gt;&lt;name&gt;Aguja Inferior de Lézat&lt;/name&gt;&lt;desc&gt;Nombre oficial: &amp;#10;Altitud: 3023 m &amp;#10;Dificultad: AD+&amp;#10;Más información: &lt;/desc&gt;&lt;/wpt&gt;</v>
      </c>
      <c r="O158" s="48" t="str">
        <f>HYPERLINK("https://www.openstreetmap.org/edit#map=18/"&amp;G158 &amp; "/"&amp; H158 )</f>
        <v>https://www.openstreetmap.org/edit#map=18/42.705008/0.520300</v>
      </c>
      <c r="P158" s="31" t="str">
        <f>"&lt;a href='https://www.windy.com/"&amp;G158&amp;"/"&amp;H158&amp;"/wind?"&amp;G158&amp;","&amp;H158&amp;",13' target='_blank'&gt;&lt;img src='/wp-content/uploads/icono-windy-small.png' alt='Windy' title='Viento Windy'&gt;&lt;/a&gt;"</f>
        <v>&lt;a href='https://www.windy.com/42.705008/0.520300/wind?42.705008,0.520300,13' target='_blank'&gt;&lt;img src='/wp-content/uploads/icono-windy-small.png' alt='Windy' title='Viento Windy'&gt;&lt;/a&gt;</v>
      </c>
      <c r="Q158" s="47" t="str">
        <f>HYPERLINK("https://www.windy.com/"&amp;G158&amp;"/"&amp;H158&amp;"/wind?"&amp;G158&amp;","&amp;H158&amp;",13")</f>
        <v>https://www.windy.com/42.705008/0.520300/wind?42.705008,0.520300,13</v>
      </c>
      <c r="R158" s="31" t="str">
        <f>"&lt;a href='https://www.meteoblue.com/es/tiempo/pronostico/multimodel/"&amp;G158 &amp; "N" &amp; H158 &amp; "E" &amp; "' target='_blank'&gt;" &amp;"&lt;img src='/wp-content/uploads/icono-meteoblue-small.png' alt='Meteoblue' title='Multimodel Meteoblue'&gt;" &amp; "&lt;/a&gt;"</f>
        <v>&lt;a href='https://www.meteoblue.com/es/tiempo/pronostico/multimodel/42.705008N0.520300E' target='_blank'&gt;&lt;img src='/wp-content/uploads/icono-meteoblue-small.png' alt='Meteoblue' title='Multimodel Meteoblue'&gt;&lt;/a&gt;</v>
      </c>
      <c r="S158" s="47" t="str">
        <f>HYPERLINK("https://www.meteoblue.com/es/tiempo/pronostico/multimodel/"&amp;G158 &amp; "N" &amp; H158 &amp; "E")</f>
        <v>https://www.meteoblue.com/es/tiempo/pronostico/multimodel/42.705008N0.520300E</v>
      </c>
      <c r="T158" s="31" t="str">
        <f>"&lt;a href='https://brouter.de/brouter-web/#map=13/"&amp;G158&amp;"/"&amp;H158&amp;"/OpenTopoMap&amp;pois="&amp;H158&amp;","&amp;G158&amp; "' target='_blank'&gt;" &amp;"&lt;img src='/wp-content/uploads/icono-mapa-topografico-small.png' alt='Mapa topográfico brouter.de' title='Mapa topográfico brouter.de'&gt;" &amp; "&lt;/a&gt;"</f>
        <v>&lt;a href='https://brouter.de/brouter-web/#map=13/42.705008/0.520300/OpenTopoMap&amp;pois=0.520300,42.705008' target='_blank'&gt;&lt;img src='/wp-content/uploads/icono-mapa-topografico-small.png' alt='Mapa topográfico brouter.de' title='Mapa topográfico brouter.de'&gt;&lt;/a&gt;</v>
      </c>
      <c r="U158" s="47" t="str">
        <f>HYPERLINK("https://brouter.de/brouter-web/#map=13/"&amp;G158&amp;"/"&amp;H158&amp;"/OpenTopoMap&amp;pois="&amp;H158&amp;","&amp;G158)</f>
        <v>https://brouter.de/brouter-web/#map=13/42.705008/0.520300/OpenTopoMap&amp;pois=0.520300,42.705008</v>
      </c>
      <c r="V158" s="31" t="str">
        <f>"&lt;a href='https://gpx.studio/app#13/"&amp;G158&amp;"/"&amp;H158&amp;"' target='_blank'&gt;" &amp;"&lt;img src='/wp-content/uploads/icono-mapa-topografico-gpx-studio-small.png' alt='Mapa topográfico gpx.studio' title='Mapa topográfico gpx.studio'&gt;" &amp; "&lt;/a&gt;"</f>
        <v>&lt;a href='https://gpx.studio/app#13/42.705008/0.520300' target='_blank'&gt;&lt;img src='/wp-content/uploads/icono-mapa-topografico-gpx-studio-small.png' alt='Mapa topográfico gpx.studio' title='Mapa topográfico gpx.studio'&gt;&lt;/a&gt;</v>
      </c>
      <c r="W158" s="47" t="str">
        <f>HYPERLINK("https://gpx.studio/app#13/"&amp;G158&amp;"/"&amp;H158)</f>
        <v>https://gpx.studio/app#13/42.705008/0.520300</v>
      </c>
      <c r="X158" s="47" t="str">
        <f>HYPERLINK("https://nakarte.me/#m=13/"&amp;G158&amp;"/"&amp;H158&amp;"&amp;l=Czt/Sa")</f>
        <v>https://nakarte.me/#m=13/42.705008/0.520300&amp;l=Czt/Sa</v>
      </c>
      <c r="Y158" s="31" t="str">
        <f>"&lt;a href='https://www.google.com/maps/dir/42.8664,-2.6852/" &amp; G158&amp; "," &amp; H158 &amp; "' target='_blank'&gt;" &amp;"&lt;img src='/wp-content/uploads/icono-navegacion-google-maps-small.png' alt='Navegación Google Maps' title='Navegación Google Maps'&gt;" &amp; "&lt;/a&gt;"</f>
        <v>&lt;a href='https://www.google.com/maps/dir/42.8664,-2.6852/42.705008,0.520300' target='_blank'&gt;&lt;img src='/wp-content/uploads/icono-navegacion-google-maps-small.png' alt='Navegación Google Maps' title='Navegación Google Maps'&gt;&lt;/a&gt;</v>
      </c>
      <c r="Z158" s="46" t="str">
        <f>"&lt;a style='display: block; text-align: center; padding: 0px 0; font-size: 1.4em;' href='https://tresmiles.es/mapa.html?lat="&amp;G158&amp;"&amp;lon="&amp;H158&amp;"&amp;zoom=17'&gt;&lt;img src='/wp-content/uploads/icono-mapa-topografico-small.png' alt='Mapa' title='Mapa'&gt;&lt;/a&gt;"</f>
        <v>&lt;a style='display: block; text-align: center; padding: 0px 0; font-size: 1.4em;' href='https://tresmiles.es/mapa.html?lat=42.705008&amp;lon=0.520300&amp;zoom=17'&gt;&lt;img src='/wp-content/uploads/icono-mapa-topografico-small.png' alt='Mapa' title='Mapa'&gt;&lt;/a&gt;</v>
      </c>
      <c r="AA158" s="46" t="str">
        <f>IF(J158="",
"",
"&lt;div style='display: block; text-align: center; padding: 0px 0; font-size: 1.4em;'&gt;"&amp;
"&lt;a href='#!' class='open-popup' data-info='"&amp;"ℹ "&amp;J158&amp;"'&gt;"&amp;
"&lt;img src='/wp-content/uploads/icono-informacion-small.png' alt='Más información' title='Más información'&gt;"
&amp;"&lt;/a&gt;&lt;/div&gt;"
)</f>
        <v/>
      </c>
    </row>
    <row r="159" spans="1:27" ht="14.5" customHeight="1" x14ac:dyDescent="0.35">
      <c r="A159" s="32" t="s">
        <v>1024</v>
      </c>
      <c r="B159" s="32" t="s">
        <v>6</v>
      </c>
      <c r="C159" s="32" t="s">
        <v>1903</v>
      </c>
      <c r="D159" s="33" t="s">
        <v>1128</v>
      </c>
      <c r="E159" s="33" t="s">
        <v>622</v>
      </c>
      <c r="F159" s="34">
        <v>3019</v>
      </c>
      <c r="G159" s="38" t="s">
        <v>918</v>
      </c>
      <c r="H159" s="38" t="s">
        <v>919</v>
      </c>
      <c r="I159" s="37" t="s">
        <v>52</v>
      </c>
      <c r="J159" s="45" t="s">
        <v>1130</v>
      </c>
      <c r="K159" s="45" t="s">
        <v>1022</v>
      </c>
      <c r="L159" s="45" t="s">
        <v>1022</v>
      </c>
      <c r="M159" s="55">
        <v>1</v>
      </c>
      <c r="N159" s="46" t="str">
        <f>"&lt;wpt lat="""&amp;G159&amp;""" lon="""&amp;H159&amp;"""&gt;&lt;ele&gt;"&amp;F159&amp;"&lt;/ele&gt;&lt;name&gt;"&amp;D159&amp;"&lt;/name&gt;&lt;desc&gt;Nombre oficial: "&amp;E159&amp;"&amp;#10;Altitud: "&amp;F159&amp;" m &amp;#10;Dificultad: "&amp;I159&amp;"&amp;#10;Más información: "&amp;J159&amp;"&lt;/desc&gt;&lt;/wpt&gt;"</f>
        <v>&lt;wpt lat="42.694806" lon="0.467500"&gt;&lt;ele&gt;3019&lt;/ele&gt;&lt;name&gt;Pico de Clarabide / Pouchergues&lt;/name&gt;&lt;desc&gt;Nombre oficial: Tuca de Cllarabida&amp;#10;Altitud: 3019 m &amp;#10;Dificultad: F&amp;#10;Más información: En OSM también tiene historial como "Pic central de Clarabide"&lt;/desc&gt;&lt;/wpt&gt;</v>
      </c>
      <c r="O159" s="48" t="str">
        <f>HYPERLINK("https://www.openstreetmap.org/edit#map=18/"&amp;G159 &amp; "/"&amp; H159 )</f>
        <v>https://www.openstreetmap.org/edit#map=18/42.694806/0.467500</v>
      </c>
      <c r="P159" s="31" t="str">
        <f>"&lt;a href='https://www.windy.com/"&amp;G159&amp;"/"&amp;H159&amp;"/wind?"&amp;G159&amp;","&amp;H159&amp;",13' target='_blank'&gt;&lt;img src='/wp-content/uploads/icono-windy-small.png' alt='Windy' title='Viento Windy'&gt;&lt;/a&gt;"</f>
        <v>&lt;a href='https://www.windy.com/42.694806/0.467500/wind?42.694806,0.467500,13' target='_blank'&gt;&lt;img src='/wp-content/uploads/icono-windy-small.png' alt='Windy' title='Viento Windy'&gt;&lt;/a&gt;</v>
      </c>
      <c r="Q159" s="47" t="str">
        <f>HYPERLINK("https://www.windy.com/"&amp;G159&amp;"/"&amp;H159&amp;"/wind?"&amp;G159&amp;","&amp;H159&amp;",13")</f>
        <v>https://www.windy.com/42.694806/0.467500/wind?42.694806,0.467500,13</v>
      </c>
      <c r="R159" s="31" t="str">
        <f>"&lt;a href='https://www.meteoblue.com/es/tiempo/pronostico/multimodel/"&amp;G159 &amp; "N" &amp; H159 &amp; "E" &amp; "' target='_blank'&gt;" &amp;"&lt;img src='/wp-content/uploads/icono-meteoblue-small.png' alt='Meteoblue' title='Multimodel Meteoblue'&gt;" &amp; "&lt;/a&gt;"</f>
        <v>&lt;a href='https://www.meteoblue.com/es/tiempo/pronostico/multimodel/42.694806N0.467500E' target='_blank'&gt;&lt;img src='/wp-content/uploads/icono-meteoblue-small.png' alt='Meteoblue' title='Multimodel Meteoblue'&gt;&lt;/a&gt;</v>
      </c>
      <c r="S159" s="47" t="str">
        <f>HYPERLINK("https://www.meteoblue.com/es/tiempo/pronostico/multimodel/"&amp;G159 &amp; "N" &amp; H159 &amp; "E")</f>
        <v>https://www.meteoblue.com/es/tiempo/pronostico/multimodel/42.694806N0.467500E</v>
      </c>
      <c r="T159" s="31" t="str">
        <f>"&lt;a href='https://brouter.de/brouter-web/#map=13/"&amp;G159&amp;"/"&amp;H159&amp;"/OpenTopoMap&amp;pois="&amp;H159&amp;","&amp;G159&amp; "' target='_blank'&gt;" &amp;"&lt;img src='/wp-content/uploads/icono-mapa-topografico-small.png' alt='Mapa topográfico brouter.de' title='Mapa topográfico brouter.de'&gt;" &amp; "&lt;/a&gt;"</f>
        <v>&lt;a href='https://brouter.de/brouter-web/#map=13/42.694806/0.467500/OpenTopoMap&amp;pois=0.467500,42.694806' target='_blank'&gt;&lt;img src='/wp-content/uploads/icono-mapa-topografico-small.png' alt='Mapa topográfico brouter.de' title='Mapa topográfico brouter.de'&gt;&lt;/a&gt;</v>
      </c>
      <c r="U159" s="47" t="str">
        <f>HYPERLINK("https://brouter.de/brouter-web/#map=13/"&amp;G159&amp;"/"&amp;H159&amp;"/OpenTopoMap&amp;pois="&amp;H159&amp;","&amp;G159)</f>
        <v>https://brouter.de/brouter-web/#map=13/42.694806/0.467500/OpenTopoMap&amp;pois=0.467500,42.694806</v>
      </c>
      <c r="V159" s="31" t="str">
        <f>"&lt;a href='https://gpx.studio/app#13/"&amp;G159&amp;"/"&amp;H159&amp;"' target='_blank'&gt;" &amp;"&lt;img src='/wp-content/uploads/icono-mapa-topografico-gpx-studio-small.png' alt='Mapa topográfico gpx.studio' title='Mapa topográfico gpx.studio'&gt;" &amp; "&lt;/a&gt;"</f>
        <v>&lt;a href='https://gpx.studio/app#13/42.694806/0.467500' target='_blank'&gt;&lt;img src='/wp-content/uploads/icono-mapa-topografico-gpx-studio-small.png' alt='Mapa topográfico gpx.studio' title='Mapa topográfico gpx.studio'&gt;&lt;/a&gt;</v>
      </c>
      <c r="W159" s="47" t="str">
        <f>HYPERLINK("https://gpx.studio/app#13/"&amp;G159&amp;"/"&amp;H159)</f>
        <v>https://gpx.studio/app#13/42.694806/0.467500</v>
      </c>
      <c r="X159" s="47" t="str">
        <f>HYPERLINK("https://nakarte.me/#m=13/"&amp;G159&amp;"/"&amp;H159&amp;"&amp;l=Czt/Sa")</f>
        <v>https://nakarte.me/#m=13/42.694806/0.467500&amp;l=Czt/Sa</v>
      </c>
      <c r="Y159" s="31" t="str">
        <f>"&lt;a href='https://www.google.com/maps/dir/42.8664,-2.6852/" &amp; G159&amp; "," &amp; H159 &amp; "' target='_blank'&gt;" &amp;"&lt;img src='/wp-content/uploads/icono-navegacion-google-maps-small.png' alt='Navegación Google Maps' title='Navegación Google Maps'&gt;" &amp; "&lt;/a&gt;"</f>
        <v>&lt;a href='https://www.google.com/maps/dir/42.8664,-2.6852/42.694806,0.467500' target='_blank'&gt;&lt;img src='/wp-content/uploads/icono-navegacion-google-maps-small.png' alt='Navegación Google Maps' title='Navegación Google Maps'&gt;&lt;/a&gt;</v>
      </c>
      <c r="Z159" s="46" t="str">
        <f>"&lt;a style='display: block; text-align: center; padding: 0px 0; font-size: 1.4em;' href='https://tresmiles.es/mapa.html?lat="&amp;G159&amp;"&amp;lon="&amp;H159&amp;"&amp;zoom=17'&gt;&lt;img src='/wp-content/uploads/icono-mapa-topografico-small.png' alt='Mapa' title='Mapa'&gt;&lt;/a&gt;"</f>
        <v>&lt;a style='display: block; text-align: center; padding: 0px 0; font-size: 1.4em;' href='https://tresmiles.es/mapa.html?lat=42.694806&amp;lon=0.467500&amp;zoom=17'&gt;&lt;img src='/wp-content/uploads/icono-mapa-topografico-small.png' alt='Mapa' title='Mapa'&gt;&lt;/a&gt;</v>
      </c>
      <c r="AA159" s="46" t="str">
        <f>IF(J159="",
"",
"&lt;div style='display: block; text-align: center; padding: 0px 0; font-size: 1.4em;'&gt;"&amp;
"&lt;a href='#!' class='open-popup' data-info='"&amp;"ℹ "&amp;J159&amp;"'&gt;"&amp;
"&lt;img src='/wp-content/uploads/icono-informacion-small.png' alt='Más información' title='Más información'&gt;"
&amp;"&lt;/a&gt;&lt;/div&gt;"
)</f>
        <v>&lt;div style='display: block; text-align: center; padding: 0px 0; font-size: 1.4em;'&gt;&lt;a href='#!' class='open-popup' data-info='ℹ En OSM también tiene historial como "Pic central de Clarabide"'&gt;&lt;img src='/wp-content/uploads/icono-informacion-small.png' alt='Más información' title='Más información'&gt;&lt;/a&gt;&lt;/div&gt;</v>
      </c>
    </row>
    <row r="160" spans="1:27" ht="14.5" customHeight="1" x14ac:dyDescent="0.35">
      <c r="A160" s="32" t="s">
        <v>1024</v>
      </c>
      <c r="B160" s="32" t="s">
        <v>6</v>
      </c>
      <c r="C160" s="32" t="s">
        <v>1903</v>
      </c>
      <c r="D160" s="33" t="s">
        <v>1129</v>
      </c>
      <c r="E160" s="33" t="s">
        <v>290</v>
      </c>
      <c r="F160" s="34">
        <v>3017</v>
      </c>
      <c r="G160" s="38" t="s">
        <v>924</v>
      </c>
      <c r="H160" s="38" t="s">
        <v>925</v>
      </c>
      <c r="I160" s="37" t="s">
        <v>52</v>
      </c>
      <c r="J160" s="45"/>
      <c r="K160" s="45" t="s">
        <v>1022</v>
      </c>
      <c r="L160" s="45" t="s">
        <v>1022</v>
      </c>
      <c r="M160" s="55">
        <v>1</v>
      </c>
      <c r="N160" s="46" t="str">
        <f>"&lt;wpt lat="""&amp;G160&amp;""" lon="""&amp;H160&amp;"""&gt;&lt;ele&gt;"&amp;F160&amp;"&lt;/ele&gt;&lt;name&gt;"&amp;D160&amp;"&lt;/name&gt;&lt;desc&gt;Nombre oficial: "&amp;E160&amp;"&amp;#10;Altitud: "&amp;F160&amp;" m &amp;#10;Dificultad: "&amp;I160&amp;"&amp;#10;Más información: "&amp;J160&amp;"&lt;/desc&gt;&lt;/wpt&gt;"</f>
        <v>&lt;wpt lat="42.696444" lon="0.468639"&gt;&lt;ele&gt;3017&lt;/ele&gt;&lt;name&gt;Pico de Clarabide Oriental&lt;/name&gt;&lt;desc&gt;Nombre oficial: Tuca d'el Puerto de Puixebres&amp;#10;Altitud: 3017 m &amp;#10;Dificultad: F&amp;#10;Más información: &lt;/desc&gt;&lt;/wpt&gt;</v>
      </c>
      <c r="O160" s="48" t="str">
        <f>HYPERLINK("https://www.openstreetmap.org/edit#map=18/"&amp;G160 &amp; "/"&amp; H160 )</f>
        <v>https://www.openstreetmap.org/edit#map=18/42.696444/0.468639</v>
      </c>
      <c r="P160" s="31" t="str">
        <f>"&lt;a href='https://www.windy.com/"&amp;G160&amp;"/"&amp;H160&amp;"/wind?"&amp;G160&amp;","&amp;H160&amp;",13' target='_blank'&gt;&lt;img src='/wp-content/uploads/icono-windy-small.png' alt='Windy' title='Viento Windy'&gt;&lt;/a&gt;"</f>
        <v>&lt;a href='https://www.windy.com/42.696444/0.468639/wind?42.696444,0.468639,13' target='_blank'&gt;&lt;img src='/wp-content/uploads/icono-windy-small.png' alt='Windy' title='Viento Windy'&gt;&lt;/a&gt;</v>
      </c>
      <c r="Q160" s="47" t="str">
        <f>HYPERLINK("https://www.windy.com/"&amp;G160&amp;"/"&amp;H160&amp;"/wind?"&amp;G160&amp;","&amp;H160&amp;",13")</f>
        <v>https://www.windy.com/42.696444/0.468639/wind?42.696444,0.468639,13</v>
      </c>
      <c r="R160" s="31" t="str">
        <f>"&lt;a href='https://www.meteoblue.com/es/tiempo/pronostico/multimodel/"&amp;G160 &amp; "N" &amp; H160 &amp; "E" &amp; "' target='_blank'&gt;" &amp;"&lt;img src='/wp-content/uploads/icono-meteoblue-small.png' alt='Meteoblue' title='Multimodel Meteoblue'&gt;" &amp; "&lt;/a&gt;"</f>
        <v>&lt;a href='https://www.meteoblue.com/es/tiempo/pronostico/multimodel/42.696444N0.468639E' target='_blank'&gt;&lt;img src='/wp-content/uploads/icono-meteoblue-small.png' alt='Meteoblue' title='Multimodel Meteoblue'&gt;&lt;/a&gt;</v>
      </c>
      <c r="S160" s="47" t="str">
        <f>HYPERLINK("https://www.meteoblue.com/es/tiempo/pronostico/multimodel/"&amp;G160 &amp; "N" &amp; H160 &amp; "E")</f>
        <v>https://www.meteoblue.com/es/tiempo/pronostico/multimodel/42.696444N0.468639E</v>
      </c>
      <c r="T160" s="31" t="str">
        <f>"&lt;a href='https://brouter.de/brouter-web/#map=13/"&amp;G160&amp;"/"&amp;H160&amp;"/OpenTopoMap&amp;pois="&amp;H160&amp;","&amp;G160&amp; "' target='_blank'&gt;" &amp;"&lt;img src='/wp-content/uploads/icono-mapa-topografico-small.png' alt='Mapa topográfico brouter.de' title='Mapa topográfico brouter.de'&gt;" &amp; "&lt;/a&gt;"</f>
        <v>&lt;a href='https://brouter.de/brouter-web/#map=13/42.696444/0.468639/OpenTopoMap&amp;pois=0.468639,42.696444' target='_blank'&gt;&lt;img src='/wp-content/uploads/icono-mapa-topografico-small.png' alt='Mapa topográfico brouter.de' title='Mapa topográfico brouter.de'&gt;&lt;/a&gt;</v>
      </c>
      <c r="U160" s="47" t="str">
        <f>HYPERLINK("https://brouter.de/brouter-web/#map=13/"&amp;G160&amp;"/"&amp;H160&amp;"/OpenTopoMap&amp;pois="&amp;H160&amp;","&amp;G160)</f>
        <v>https://brouter.de/brouter-web/#map=13/42.696444/0.468639/OpenTopoMap&amp;pois=0.468639,42.696444</v>
      </c>
      <c r="V160" s="31" t="str">
        <f>"&lt;a href='https://gpx.studio/app#13/"&amp;G160&amp;"/"&amp;H160&amp;"' target='_blank'&gt;" &amp;"&lt;img src='/wp-content/uploads/icono-mapa-topografico-gpx-studio-small.png' alt='Mapa topográfico gpx.studio' title='Mapa topográfico gpx.studio'&gt;" &amp; "&lt;/a&gt;"</f>
        <v>&lt;a href='https://gpx.studio/app#13/42.696444/0.468639' target='_blank'&gt;&lt;img src='/wp-content/uploads/icono-mapa-topografico-gpx-studio-small.png' alt='Mapa topográfico gpx.studio' title='Mapa topográfico gpx.studio'&gt;&lt;/a&gt;</v>
      </c>
      <c r="W160" s="47" t="str">
        <f>HYPERLINK("https://gpx.studio/app#13/"&amp;G160&amp;"/"&amp;H160)</f>
        <v>https://gpx.studio/app#13/42.696444/0.468639</v>
      </c>
      <c r="X160" s="47" t="str">
        <f>HYPERLINK("https://nakarte.me/#m=13/"&amp;G160&amp;"/"&amp;H160&amp;"&amp;l=Czt/Sa")</f>
        <v>https://nakarte.me/#m=13/42.696444/0.468639&amp;l=Czt/Sa</v>
      </c>
      <c r="Y160" s="31" t="str">
        <f>"&lt;a href='https://www.google.com/maps/dir/42.8664,-2.6852/" &amp; G160&amp; "," &amp; H160 &amp; "' target='_blank'&gt;" &amp;"&lt;img src='/wp-content/uploads/icono-navegacion-google-maps-small.png' alt='Navegación Google Maps' title='Navegación Google Maps'&gt;" &amp; "&lt;/a&gt;"</f>
        <v>&lt;a href='https://www.google.com/maps/dir/42.8664,-2.6852/42.696444,0.468639' target='_blank'&gt;&lt;img src='/wp-content/uploads/icono-navegacion-google-maps-small.png' alt='Navegación Google Maps' title='Navegación Google Maps'&gt;&lt;/a&gt;</v>
      </c>
      <c r="Z160" s="46" t="str">
        <f>"&lt;a style='display: block; text-align: center; padding: 0px 0; font-size: 1.4em;' href='https://tresmiles.es/mapa.html?lat="&amp;G160&amp;"&amp;lon="&amp;H160&amp;"&amp;zoom=17'&gt;&lt;img src='/wp-content/uploads/icono-mapa-topografico-small.png' alt='Mapa' title='Mapa'&gt;&lt;/a&gt;"</f>
        <v>&lt;a style='display: block; text-align: center; padding: 0px 0; font-size: 1.4em;' href='https://tresmiles.es/mapa.html?lat=42.696444&amp;lon=0.468639&amp;zoom=17'&gt;&lt;img src='/wp-content/uploads/icono-mapa-topografico-small.png' alt='Mapa' title='Mapa'&gt;&lt;/a&gt;</v>
      </c>
      <c r="AA160" s="46" t="str">
        <f>IF(J160="",
"",
"&lt;div style='display: block; text-align: center; padding: 0px 0; font-size: 1.4em;'&gt;"&amp;
"&lt;a href='#!' class='open-popup' data-info='"&amp;"ℹ "&amp;J160&amp;"'&gt;"&amp;
"&lt;img src='/wp-content/uploads/icono-informacion-small.png' alt='Más información' title='Más información'&gt;"
&amp;"&lt;/a&gt;&lt;/div&gt;"
)</f>
        <v/>
      </c>
    </row>
    <row r="161" spans="1:27" ht="14.5" customHeight="1" x14ac:dyDescent="0.35">
      <c r="A161" s="32" t="s">
        <v>1024</v>
      </c>
      <c r="B161" s="32" t="s">
        <v>6</v>
      </c>
      <c r="C161" s="32" t="s">
        <v>1903</v>
      </c>
      <c r="D161" s="33" t="s">
        <v>1530</v>
      </c>
      <c r="E161" s="33" t="s">
        <v>586</v>
      </c>
      <c r="F161" s="34">
        <v>3016</v>
      </c>
      <c r="G161" s="38" t="s">
        <v>926</v>
      </c>
      <c r="H161" s="38" t="s">
        <v>927</v>
      </c>
      <c r="I161" s="37" t="s">
        <v>47</v>
      </c>
      <c r="J161" s="45" t="s">
        <v>1181</v>
      </c>
      <c r="K161" s="45" t="s">
        <v>1022</v>
      </c>
      <c r="L161" s="45" t="s">
        <v>1022</v>
      </c>
      <c r="M161" s="55">
        <v>1</v>
      </c>
      <c r="N161" s="46" t="str">
        <f>"&lt;wpt lat="""&amp;G161&amp;""" lon="""&amp;H161&amp;"""&gt;&lt;ele&gt;"&amp;F161&amp;"&lt;/ele&gt;&lt;name&gt;"&amp;D161&amp;"&lt;/name&gt;&lt;desc&gt;Nombre oficial: "&amp;E161&amp;"&amp;#10;Altitud: "&amp;F161&amp;" m &amp;#10;Dificultad: "&amp;I161&amp;"&amp;#10;Más información: "&amp;J161&amp;"&lt;/desc&gt;&lt;/wpt&gt;"</f>
        <v>&lt;wpt lat="42.701944" lon="0.531778"&gt;&lt;ele&gt;3016&lt;/ele&gt;&lt;name&gt;Aguja Jean Garnier&lt;/name&gt;&lt;desc&gt;Nombre oficial: Agulla de Crabiòles&amp;#10;Altitud: 3016 m &amp;#10;Dificultad: PD+&amp;#10;Más información: Estas coordenadas del IGEAR (42.701944, 0.531778) son las correctas. En OSM está erróneamente situada la aguja en 42.701251, 0.533051&lt;/desc&gt;&lt;/wpt&gt;</v>
      </c>
      <c r="O161" s="48" t="str">
        <f>HYPERLINK("https://www.openstreetmap.org/edit#map=18/"&amp;G161 &amp; "/"&amp; H161 )</f>
        <v>https://www.openstreetmap.org/edit#map=18/42.701944/0.531778</v>
      </c>
      <c r="P161" s="31" t="str">
        <f>"&lt;a href='https://www.windy.com/"&amp;G161&amp;"/"&amp;H161&amp;"/wind?"&amp;G161&amp;","&amp;H161&amp;",13' target='_blank'&gt;&lt;img src='/wp-content/uploads/icono-windy-small.png' alt='Windy' title='Viento Windy'&gt;&lt;/a&gt;"</f>
        <v>&lt;a href='https://www.windy.com/42.701944/0.531778/wind?42.701944,0.531778,13' target='_blank'&gt;&lt;img src='/wp-content/uploads/icono-windy-small.png' alt='Windy' title='Viento Windy'&gt;&lt;/a&gt;</v>
      </c>
      <c r="Q161" s="47" t="str">
        <f>HYPERLINK("https://www.windy.com/"&amp;G161&amp;"/"&amp;H161&amp;"/wind?"&amp;G161&amp;","&amp;H161&amp;",13")</f>
        <v>https://www.windy.com/42.701944/0.531778/wind?42.701944,0.531778,13</v>
      </c>
      <c r="R161" s="31" t="str">
        <f>"&lt;a href='https://www.meteoblue.com/es/tiempo/pronostico/multimodel/"&amp;G161 &amp; "N" &amp; H161 &amp; "E" &amp; "' target='_blank'&gt;" &amp;"&lt;img src='/wp-content/uploads/icono-meteoblue-small.png' alt='Meteoblue' title='Multimodel Meteoblue'&gt;" &amp; "&lt;/a&gt;"</f>
        <v>&lt;a href='https://www.meteoblue.com/es/tiempo/pronostico/multimodel/42.701944N0.531778E' target='_blank'&gt;&lt;img src='/wp-content/uploads/icono-meteoblue-small.png' alt='Meteoblue' title='Multimodel Meteoblue'&gt;&lt;/a&gt;</v>
      </c>
      <c r="S161" s="47" t="str">
        <f>HYPERLINK("https://www.meteoblue.com/es/tiempo/pronostico/multimodel/"&amp;G161 &amp; "N" &amp; H161 &amp; "E")</f>
        <v>https://www.meteoblue.com/es/tiempo/pronostico/multimodel/42.701944N0.531778E</v>
      </c>
      <c r="T161" s="31" t="str">
        <f>"&lt;a href='https://brouter.de/brouter-web/#map=13/"&amp;G161&amp;"/"&amp;H161&amp;"/OpenTopoMap&amp;pois="&amp;H161&amp;","&amp;G161&amp; "' target='_blank'&gt;" &amp;"&lt;img src='/wp-content/uploads/icono-mapa-topografico-small.png' alt='Mapa topográfico brouter.de' title='Mapa topográfico brouter.de'&gt;" &amp; "&lt;/a&gt;"</f>
        <v>&lt;a href='https://brouter.de/brouter-web/#map=13/42.701944/0.531778/OpenTopoMap&amp;pois=0.531778,42.701944' target='_blank'&gt;&lt;img src='/wp-content/uploads/icono-mapa-topografico-small.png' alt='Mapa topográfico brouter.de' title='Mapa topográfico brouter.de'&gt;&lt;/a&gt;</v>
      </c>
      <c r="U161" s="47" t="str">
        <f>HYPERLINK("https://brouter.de/brouter-web/#map=13/"&amp;G161&amp;"/"&amp;H161&amp;"/OpenTopoMap&amp;pois="&amp;H161&amp;","&amp;G161)</f>
        <v>https://brouter.de/brouter-web/#map=13/42.701944/0.531778/OpenTopoMap&amp;pois=0.531778,42.701944</v>
      </c>
      <c r="V161" s="31" t="str">
        <f>"&lt;a href='https://gpx.studio/app#13/"&amp;G161&amp;"/"&amp;H161&amp;"' target='_blank'&gt;" &amp;"&lt;img src='/wp-content/uploads/icono-mapa-topografico-gpx-studio-small.png' alt='Mapa topográfico gpx.studio' title='Mapa topográfico gpx.studio'&gt;" &amp; "&lt;/a&gt;"</f>
        <v>&lt;a href='https://gpx.studio/app#13/42.701944/0.531778' target='_blank'&gt;&lt;img src='/wp-content/uploads/icono-mapa-topografico-gpx-studio-small.png' alt='Mapa topográfico gpx.studio' title='Mapa topográfico gpx.studio'&gt;&lt;/a&gt;</v>
      </c>
      <c r="W161" s="47" t="str">
        <f>HYPERLINK("https://gpx.studio/app#13/"&amp;G161&amp;"/"&amp;H161)</f>
        <v>https://gpx.studio/app#13/42.701944/0.531778</v>
      </c>
      <c r="X161" s="47" t="str">
        <f>HYPERLINK("https://nakarte.me/#m=13/"&amp;G161&amp;"/"&amp;H161&amp;"&amp;l=Czt/Sa")</f>
        <v>https://nakarte.me/#m=13/42.701944/0.531778&amp;l=Czt/Sa</v>
      </c>
      <c r="Y161" s="31" t="str">
        <f>"&lt;a href='https://www.google.com/maps/dir/42.8664,-2.6852/" &amp; G161&amp; "," &amp; H161 &amp; "' target='_blank'&gt;" &amp;"&lt;img src='/wp-content/uploads/icono-navegacion-google-maps-small.png' alt='Navegación Google Maps' title='Navegación Google Maps'&gt;" &amp; "&lt;/a&gt;"</f>
        <v>&lt;a href='https://www.google.com/maps/dir/42.8664,-2.6852/42.701944,0.531778' target='_blank'&gt;&lt;img src='/wp-content/uploads/icono-navegacion-google-maps-small.png' alt='Navegación Google Maps' title='Navegación Google Maps'&gt;&lt;/a&gt;</v>
      </c>
      <c r="Z161" s="46" t="str">
        <f>"&lt;a style='display: block; text-align: center; padding: 0px 0; font-size: 1.4em;' href='https://tresmiles.es/mapa.html?lat="&amp;G161&amp;"&amp;lon="&amp;H161&amp;"&amp;zoom=17'&gt;&lt;img src='/wp-content/uploads/icono-mapa-topografico-small.png' alt='Mapa' title='Mapa'&gt;&lt;/a&gt;"</f>
        <v>&lt;a style='display: block; text-align: center; padding: 0px 0; font-size: 1.4em;' href='https://tresmiles.es/mapa.html?lat=42.701944&amp;lon=0.531778&amp;zoom=17'&gt;&lt;img src='/wp-content/uploads/icono-mapa-topografico-small.png' alt='Mapa' title='Mapa'&gt;&lt;/a&gt;</v>
      </c>
      <c r="AA161" s="46" t="str">
        <f>IF(J161="",
"",
"&lt;div style='display: block; text-align: center; padding: 0px 0; font-size: 1.4em;'&gt;"&amp;
"&lt;a href='#!' class='open-popup' data-info='"&amp;"ℹ "&amp;J161&amp;"'&gt;"&amp;
"&lt;img src='/wp-content/uploads/icono-informacion-small.png' alt='Más información' title='Más información'&gt;"
&amp;"&lt;/a&gt;&lt;/div&gt;"
)</f>
        <v>&lt;div style='display: block; text-align: center; padding: 0px 0; font-size: 1.4em;'&gt;&lt;a href='#!' class='open-popup' data-info='ℹ Estas coordenadas del IGEAR (42.701944, 0.531778) son las correctas. En OSM está erróneamente situada la aguja en 42.701251, 0.533051'&gt;&lt;img src='/wp-content/uploads/icono-informacion-small.png' alt='Más información' title='Más información'&gt;&lt;/a&gt;&lt;/div&gt;</v>
      </c>
    </row>
    <row r="162" spans="1:27" ht="14.5" customHeight="1" x14ac:dyDescent="0.35">
      <c r="A162" s="32" t="s">
        <v>1025</v>
      </c>
      <c r="B162" s="32" t="s">
        <v>6</v>
      </c>
      <c r="C162" s="32" t="s">
        <v>1903</v>
      </c>
      <c r="D162" s="33" t="s">
        <v>1539</v>
      </c>
      <c r="E162" s="33" t="s">
        <v>602</v>
      </c>
      <c r="F162" s="34">
        <v>3013</v>
      </c>
      <c r="G162" s="38" t="s">
        <v>932</v>
      </c>
      <c r="H162" s="38" t="s">
        <v>933</v>
      </c>
      <c r="I162" s="37" t="s">
        <v>50</v>
      </c>
      <c r="J162" s="45"/>
      <c r="K162" s="45" t="s">
        <v>1022</v>
      </c>
      <c r="L162" s="45" t="s">
        <v>1022</v>
      </c>
      <c r="M162" s="55">
        <v>1</v>
      </c>
      <c r="N162" s="46" t="str">
        <f>"&lt;wpt lat="""&amp;G162&amp;""" lon="""&amp;H162&amp;"""&gt;&lt;ele&gt;"&amp;F162&amp;"&lt;/ele&gt;&lt;name&gt;"&amp;D162&amp;"&lt;/name&gt;&lt;desc&gt;Nombre oficial: "&amp;E162&amp;"&amp;#10;Altitud: "&amp;F162&amp;" m &amp;#10;Dificultad: "&amp;I162&amp;"&amp;#10;Más información: "&amp;J162&amp;"&lt;/desc&gt;&lt;/wpt&gt;"</f>
        <v>&lt;wpt lat="42.693389" lon="0.470250"&gt;&lt;ele&gt;3013&lt;/ele&gt;&lt;name&gt;Pico de Gías&lt;/name&gt;&lt;desc&gt;Nombre oficial: Tuca d'O / Tuca de Chíes&amp;#10;Altitud: 3013 m &amp;#10;Dificultad: F+&amp;#10;Más información: &lt;/desc&gt;&lt;/wpt&gt;</v>
      </c>
      <c r="O162" s="48" t="str">
        <f>HYPERLINK("https://www.openstreetmap.org/edit#map=18/"&amp;G162 &amp; "/"&amp; H162 )</f>
        <v>https://www.openstreetmap.org/edit#map=18/42.693389/0.470250</v>
      </c>
      <c r="P162" s="31" t="str">
        <f>"&lt;a href='https://www.windy.com/"&amp;G162&amp;"/"&amp;H162&amp;"/wind?"&amp;G162&amp;","&amp;H162&amp;",13' target='_blank'&gt;&lt;img src='/wp-content/uploads/icono-windy-small.png' alt='Windy' title='Viento Windy'&gt;&lt;/a&gt;"</f>
        <v>&lt;a href='https://www.windy.com/42.693389/0.470250/wind?42.693389,0.470250,13' target='_blank'&gt;&lt;img src='/wp-content/uploads/icono-windy-small.png' alt='Windy' title='Viento Windy'&gt;&lt;/a&gt;</v>
      </c>
      <c r="Q162" s="47" t="str">
        <f>HYPERLINK("https://www.windy.com/"&amp;G162&amp;"/"&amp;H162&amp;"/wind?"&amp;G162&amp;","&amp;H162&amp;",13")</f>
        <v>https://www.windy.com/42.693389/0.470250/wind?42.693389,0.470250,13</v>
      </c>
      <c r="R162" s="31" t="str">
        <f>"&lt;a href='https://www.meteoblue.com/es/tiempo/pronostico/multimodel/"&amp;G162 &amp; "N" &amp; H162 &amp; "E" &amp; "' target='_blank'&gt;" &amp;"&lt;img src='/wp-content/uploads/icono-meteoblue-small.png' alt='Meteoblue' title='Multimodel Meteoblue'&gt;" &amp; "&lt;/a&gt;"</f>
        <v>&lt;a href='https://www.meteoblue.com/es/tiempo/pronostico/multimodel/42.693389N0.470250E' target='_blank'&gt;&lt;img src='/wp-content/uploads/icono-meteoblue-small.png' alt='Meteoblue' title='Multimodel Meteoblue'&gt;&lt;/a&gt;</v>
      </c>
      <c r="S162" s="47" t="str">
        <f>HYPERLINK("https://www.meteoblue.com/es/tiempo/pronostico/multimodel/"&amp;G162 &amp; "N" &amp; H162 &amp; "E")</f>
        <v>https://www.meteoblue.com/es/tiempo/pronostico/multimodel/42.693389N0.470250E</v>
      </c>
      <c r="T162" s="31" t="str">
        <f>"&lt;a href='https://brouter.de/brouter-web/#map=13/"&amp;G162&amp;"/"&amp;H162&amp;"/OpenTopoMap&amp;pois="&amp;H162&amp;","&amp;G162&amp; "' target='_blank'&gt;" &amp;"&lt;img src='/wp-content/uploads/icono-mapa-topografico-small.png' alt='Mapa topográfico brouter.de' title='Mapa topográfico brouter.de'&gt;" &amp; "&lt;/a&gt;"</f>
        <v>&lt;a href='https://brouter.de/brouter-web/#map=13/42.693389/0.470250/OpenTopoMap&amp;pois=0.470250,42.693389' target='_blank'&gt;&lt;img src='/wp-content/uploads/icono-mapa-topografico-small.png' alt='Mapa topográfico brouter.de' title='Mapa topográfico brouter.de'&gt;&lt;/a&gt;</v>
      </c>
      <c r="U162" s="47" t="str">
        <f>HYPERLINK("https://brouter.de/brouter-web/#map=13/"&amp;G162&amp;"/"&amp;H162&amp;"/OpenTopoMap&amp;pois="&amp;H162&amp;","&amp;G162)</f>
        <v>https://brouter.de/brouter-web/#map=13/42.693389/0.470250/OpenTopoMap&amp;pois=0.470250,42.693389</v>
      </c>
      <c r="V162" s="31" t="str">
        <f>"&lt;a href='https://gpx.studio/app#13/"&amp;G162&amp;"/"&amp;H162&amp;"' target='_blank'&gt;" &amp;"&lt;img src='/wp-content/uploads/icono-mapa-topografico-gpx-studio-small.png' alt='Mapa topográfico gpx.studio' title='Mapa topográfico gpx.studio'&gt;" &amp; "&lt;/a&gt;"</f>
        <v>&lt;a href='https://gpx.studio/app#13/42.693389/0.470250' target='_blank'&gt;&lt;img src='/wp-content/uploads/icono-mapa-topografico-gpx-studio-small.png' alt='Mapa topográfico gpx.studio' title='Mapa topográfico gpx.studio'&gt;&lt;/a&gt;</v>
      </c>
      <c r="W162" s="47" t="str">
        <f>HYPERLINK("https://gpx.studio/app#13/"&amp;G162&amp;"/"&amp;H162)</f>
        <v>https://gpx.studio/app#13/42.693389/0.470250</v>
      </c>
      <c r="X162" s="47" t="str">
        <f>HYPERLINK("https://nakarte.me/#m=13/"&amp;G162&amp;"/"&amp;H162&amp;"&amp;l=Czt/Sa")</f>
        <v>https://nakarte.me/#m=13/42.693389/0.470250&amp;l=Czt/Sa</v>
      </c>
      <c r="Y162" s="31" t="str">
        <f>"&lt;a href='https://www.google.com/maps/dir/42.8664,-2.6852/" &amp; G162&amp; "," &amp; H162 &amp; "' target='_blank'&gt;" &amp;"&lt;img src='/wp-content/uploads/icono-navegacion-google-maps-small.png' alt='Navegación Google Maps' title='Navegación Google Maps'&gt;" &amp; "&lt;/a&gt;"</f>
        <v>&lt;a href='https://www.google.com/maps/dir/42.8664,-2.6852/42.693389,0.470250' target='_blank'&gt;&lt;img src='/wp-content/uploads/icono-navegacion-google-maps-small.png' alt='Navegación Google Maps' title='Navegación Google Maps'&gt;&lt;/a&gt;</v>
      </c>
      <c r="Z162" s="46" t="str">
        <f>"&lt;a style='display: block; text-align: center; padding: 0px 0; font-size: 1.4em;' href='https://tresmiles.es/mapa.html?lat="&amp;G162&amp;"&amp;lon="&amp;H162&amp;"&amp;zoom=17'&gt;&lt;img src='/wp-content/uploads/icono-mapa-topografico-small.png' alt='Mapa' title='Mapa'&gt;&lt;/a&gt;"</f>
        <v>&lt;a style='display: block; text-align: center; padding: 0px 0; font-size: 1.4em;' href='https://tresmiles.es/mapa.html?lat=42.693389&amp;lon=0.470250&amp;zoom=17'&gt;&lt;img src='/wp-content/uploads/icono-mapa-topografico-small.png' alt='Mapa' title='Mapa'&gt;&lt;/a&gt;</v>
      </c>
      <c r="AA162" s="46" t="str">
        <f>IF(J162="",
"",
"&lt;div style='display: block; text-align: center; padding: 0px 0; font-size: 1.4em;'&gt;"&amp;
"&lt;a href='#!' class='open-popup' data-info='"&amp;"ℹ "&amp;J162&amp;"'&gt;"&amp;
"&lt;img src='/wp-content/uploads/icono-informacion-small.png' alt='Más información' title='Más información'&gt;"
&amp;"&lt;/a&gt;&lt;/div&gt;"
)</f>
        <v/>
      </c>
    </row>
    <row r="163" spans="1:27" ht="14.5" customHeight="1" x14ac:dyDescent="0.35">
      <c r="A163" s="32" t="s">
        <v>1026</v>
      </c>
      <c r="B163" s="32" t="s">
        <v>1230</v>
      </c>
      <c r="C163" s="32" t="s">
        <v>1903</v>
      </c>
      <c r="D163" s="33" t="s">
        <v>1544</v>
      </c>
      <c r="E163" s="37" t="s">
        <v>4</v>
      </c>
      <c r="F163" s="36">
        <v>3010</v>
      </c>
      <c r="G163" s="37" t="s">
        <v>1164</v>
      </c>
      <c r="H163" s="37" t="s">
        <v>1165</v>
      </c>
      <c r="I163" s="37" t="s">
        <v>47</v>
      </c>
      <c r="J163" s="45" t="s">
        <v>1121</v>
      </c>
      <c r="K163" s="45" t="s">
        <v>1022</v>
      </c>
      <c r="L163" s="45"/>
      <c r="M163" s="55">
        <v>1</v>
      </c>
      <c r="N163" s="46" t="str">
        <f>"&lt;wpt lat="""&amp;G163&amp;""" lon="""&amp;H163&amp;"""&gt;&lt;ele&gt;"&amp;F163&amp;"&lt;/ele&gt;&lt;name&gt;"&amp;D163&amp;"&lt;/name&gt;&lt;desc&gt;Nombre oficial: "&amp;E163&amp;"&amp;#10;Altitud: "&amp;F163&amp;" m &amp;#10;Dificultad: "&amp;I163&amp;"&amp;#10;Más información: "&amp;J163&amp;"&lt;/desc&gt;&lt;/wpt&gt;"</f>
        <v>&lt;wpt lat="42.703919" lon="0.523430"&gt;&lt;ele&gt;3010&lt;/ele&gt;&lt;name&gt;Punta Lacq&lt;/name&gt;&lt;desc&gt;Nombre oficial: &amp;#10;Altitud: 3010 m &amp;#10;Dificultad: PD+&amp;#10;Más información: En la Guía Alejos indica "terreno practicable" de Mamy a Laq, pero es un error. Hay 2 resaltes muy expuestos entre Mamy y Laq que requieren rapelar unos 20 m de una buena instalación. Si no se va a hacer la brecha Lèzat conviene dejar la cuerda en doble para asegurarse la vuelta.&lt;/desc&gt;&lt;/wpt&gt;</v>
      </c>
      <c r="O163" s="48" t="str">
        <f>HYPERLINK("https://www.openstreetmap.org/edit#map=18/"&amp;G163 &amp; "/"&amp; H163 )</f>
        <v>https://www.openstreetmap.org/edit#map=18/42.703919/0.523430</v>
      </c>
      <c r="P163" s="31" t="str">
        <f>"&lt;a href='https://www.windy.com/"&amp;G163&amp;"/"&amp;H163&amp;"/wind?"&amp;G163&amp;","&amp;H163&amp;",13' target='_blank'&gt;&lt;img src='/wp-content/uploads/icono-windy-small.png' alt='Windy' title='Viento Windy'&gt;&lt;/a&gt;"</f>
        <v>&lt;a href='https://www.windy.com/42.703919/0.523430/wind?42.703919,0.523430,13' target='_blank'&gt;&lt;img src='/wp-content/uploads/icono-windy-small.png' alt='Windy' title='Viento Windy'&gt;&lt;/a&gt;</v>
      </c>
      <c r="Q163" s="47" t="str">
        <f>HYPERLINK("https://www.windy.com/"&amp;G163&amp;"/"&amp;H163&amp;"/wind?"&amp;G163&amp;","&amp;H163&amp;",13")</f>
        <v>https://www.windy.com/42.703919/0.523430/wind?42.703919,0.523430,13</v>
      </c>
      <c r="R163" s="31" t="str">
        <f>"&lt;a href='https://www.meteoblue.com/es/tiempo/pronostico/multimodel/"&amp;G163 &amp; "N" &amp; H163 &amp; "E" &amp; "' target='_blank'&gt;" &amp;"&lt;img src='/wp-content/uploads/icono-meteoblue-small.png' alt='Meteoblue' title='Multimodel Meteoblue'&gt;" &amp; "&lt;/a&gt;"</f>
        <v>&lt;a href='https://www.meteoblue.com/es/tiempo/pronostico/multimodel/42.703919N0.523430E' target='_blank'&gt;&lt;img src='/wp-content/uploads/icono-meteoblue-small.png' alt='Meteoblue' title='Multimodel Meteoblue'&gt;&lt;/a&gt;</v>
      </c>
      <c r="S163" s="47" t="str">
        <f>HYPERLINK("https://www.meteoblue.com/es/tiempo/pronostico/multimodel/"&amp;G163 &amp; "N" &amp; H163 &amp; "E")</f>
        <v>https://www.meteoblue.com/es/tiempo/pronostico/multimodel/42.703919N0.523430E</v>
      </c>
      <c r="T163" s="31" t="str">
        <f>"&lt;a href='https://brouter.de/brouter-web/#map=13/"&amp;G163&amp;"/"&amp;H163&amp;"/OpenTopoMap&amp;pois="&amp;H163&amp;","&amp;G163&amp; "' target='_blank'&gt;" &amp;"&lt;img src='/wp-content/uploads/icono-mapa-topografico-small.png' alt='Mapa topográfico brouter.de' title='Mapa topográfico brouter.de'&gt;" &amp; "&lt;/a&gt;"</f>
        <v>&lt;a href='https://brouter.de/brouter-web/#map=13/42.703919/0.523430/OpenTopoMap&amp;pois=0.523430,42.703919' target='_blank'&gt;&lt;img src='/wp-content/uploads/icono-mapa-topografico-small.png' alt='Mapa topográfico brouter.de' title='Mapa topográfico brouter.de'&gt;&lt;/a&gt;</v>
      </c>
      <c r="U163" s="47" t="str">
        <f>HYPERLINK("https://brouter.de/brouter-web/#map=13/"&amp;G163&amp;"/"&amp;H163&amp;"/OpenTopoMap&amp;pois="&amp;H163&amp;","&amp;G163)</f>
        <v>https://brouter.de/brouter-web/#map=13/42.703919/0.523430/OpenTopoMap&amp;pois=0.523430,42.703919</v>
      </c>
      <c r="V163" s="31" t="str">
        <f>"&lt;a href='https://gpx.studio/app#13/"&amp;G163&amp;"/"&amp;H163&amp;"' target='_blank'&gt;" &amp;"&lt;img src='/wp-content/uploads/icono-mapa-topografico-gpx-studio-small.png' alt='Mapa topográfico gpx.studio' title='Mapa topográfico gpx.studio'&gt;" &amp; "&lt;/a&gt;"</f>
        <v>&lt;a href='https://gpx.studio/app#13/42.703919/0.523430' target='_blank'&gt;&lt;img src='/wp-content/uploads/icono-mapa-topografico-gpx-studio-small.png' alt='Mapa topográfico gpx.studio' title='Mapa topográfico gpx.studio'&gt;&lt;/a&gt;</v>
      </c>
      <c r="W163" s="47" t="str">
        <f>HYPERLINK("https://gpx.studio/app#13/"&amp;G163&amp;"/"&amp;H163)</f>
        <v>https://gpx.studio/app#13/42.703919/0.523430</v>
      </c>
      <c r="X163" s="47" t="str">
        <f>HYPERLINK("https://nakarte.me/#m=13/"&amp;G163&amp;"/"&amp;H163&amp;"&amp;l=Czt/Sa")</f>
        <v>https://nakarte.me/#m=13/42.703919/0.523430&amp;l=Czt/Sa</v>
      </c>
      <c r="Y163" s="31" t="str">
        <f>"&lt;a href='https://www.google.com/maps/dir/42.8664,-2.6852/" &amp; G163&amp; "," &amp; H163 &amp; "' target='_blank'&gt;" &amp;"&lt;img src='/wp-content/uploads/icono-navegacion-google-maps-small.png' alt='Navegación Google Maps' title='Navegación Google Maps'&gt;" &amp; "&lt;/a&gt;"</f>
        <v>&lt;a href='https://www.google.com/maps/dir/42.8664,-2.6852/42.703919,0.523430' target='_blank'&gt;&lt;img src='/wp-content/uploads/icono-navegacion-google-maps-small.png' alt='Navegación Google Maps' title='Navegación Google Maps'&gt;&lt;/a&gt;</v>
      </c>
      <c r="Z163" s="46" t="str">
        <f>"&lt;a style='display: block; text-align: center; padding: 0px 0; font-size: 1.4em;' href='https://tresmiles.es/mapa.html?lat="&amp;G163&amp;"&amp;lon="&amp;H163&amp;"&amp;zoom=17'&gt;&lt;img src='/wp-content/uploads/icono-mapa-topografico-small.png' alt='Mapa' title='Mapa'&gt;&lt;/a&gt;"</f>
        <v>&lt;a style='display: block; text-align: center; padding: 0px 0; font-size: 1.4em;' href='https://tresmiles.es/mapa.html?lat=42.703919&amp;lon=0.523430&amp;zoom=17'&gt;&lt;img src='/wp-content/uploads/icono-mapa-topografico-small.png' alt='Mapa' title='Mapa'&gt;&lt;/a&gt;</v>
      </c>
      <c r="AA163" s="46" t="str">
        <f>IF(J163="",
"",
"&lt;div style='display: block; text-align: center; padding: 0px 0; font-size: 1.4em;'&gt;"&amp;
"&lt;a href='#!' class='open-popup' data-info='"&amp;"ℹ "&amp;J163&amp;"'&gt;"&amp;
"&lt;img src='/wp-content/uploads/icono-informacion-small.png' alt='Más información' title='Más información'&gt;"
&amp;"&lt;/a&gt;&lt;/div&gt;"
)</f>
        <v>&lt;div style='display: block; text-align: center; padding: 0px 0; font-size: 1.4em;'&gt;&lt;a href='#!' class='open-popup' data-info='ℹ En la Guía Alejos indica "terreno practicable" de Mamy a Laq, pero es un error. Hay 2 resaltes muy expuestos entre Mamy y Laq que requieren rapelar unos 20 m de una buena instalación. Si no se va a hacer la brecha Lèzat conviene dejar la cuerda en doble para asegurarse la vuelta.'&gt;&lt;img src='/wp-content/uploads/icono-informacion-small.png' alt='Más información' title='Más información'&gt;&lt;/a&gt;&lt;/div&gt;</v>
      </c>
    </row>
    <row r="164" spans="1:27" ht="14.5" customHeight="1" x14ac:dyDescent="0.35">
      <c r="A164" s="32" t="s">
        <v>1026</v>
      </c>
      <c r="B164" s="32" t="s">
        <v>1230</v>
      </c>
      <c r="C164" s="32" t="s">
        <v>1903</v>
      </c>
      <c r="D164" s="33" t="s">
        <v>1537</v>
      </c>
      <c r="E164" s="37" t="s">
        <v>4</v>
      </c>
      <c r="F164" s="36">
        <v>3008</v>
      </c>
      <c r="G164" s="37" t="s">
        <v>1172</v>
      </c>
      <c r="H164" s="37" t="s">
        <v>1173</v>
      </c>
      <c r="I164" s="37" t="s">
        <v>49</v>
      </c>
      <c r="J164" s="45"/>
      <c r="K164" s="45" t="s">
        <v>1022</v>
      </c>
      <c r="L164" s="45"/>
      <c r="M164" s="55">
        <v>1</v>
      </c>
      <c r="N164" s="46" t="str">
        <f>"&lt;wpt lat="""&amp;G164&amp;""" lon="""&amp;H164&amp;"""&gt;&lt;ele&gt;"&amp;F164&amp;"&lt;/ele&gt;&lt;name&gt;"&amp;D164&amp;"&lt;/name&gt;&lt;desc&gt;Nombre oficial: "&amp;E164&amp;"&amp;#10;Altitud: "&amp;F164&amp;" m &amp;#10;Dificultad: "&amp;I164&amp;"&amp;#10;Más información: "&amp;J164&amp;"&lt;/desc&gt;&lt;/wpt&gt;"</f>
        <v>&lt;wpt lat="42.713869" lon="0.479375"&gt;&lt;ele&gt;3008&lt;/ele&gt;&lt;name&gt;Pico Belloc&lt;/name&gt;&lt;desc&gt;Nombre oficial: &amp;#10;Altitud: 3008 m &amp;#10;Dificultad: PD&amp;#10;Más información: &lt;/desc&gt;&lt;/wpt&gt;</v>
      </c>
      <c r="O164" s="48" t="str">
        <f>HYPERLINK("https://www.openstreetmap.org/edit#map=18/"&amp;G164 &amp; "/"&amp; H164 )</f>
        <v>https://www.openstreetmap.org/edit#map=18/42.713869/0.479375</v>
      </c>
      <c r="P164" s="31" t="str">
        <f>"&lt;a href='https://www.windy.com/"&amp;G164&amp;"/"&amp;H164&amp;"/wind?"&amp;G164&amp;","&amp;H164&amp;",13' target='_blank'&gt;&lt;img src='/wp-content/uploads/icono-windy-small.png' alt='Windy' title='Viento Windy'&gt;&lt;/a&gt;"</f>
        <v>&lt;a href='https://www.windy.com/42.713869/0.479375/wind?42.713869,0.479375,13' target='_blank'&gt;&lt;img src='/wp-content/uploads/icono-windy-small.png' alt='Windy' title='Viento Windy'&gt;&lt;/a&gt;</v>
      </c>
      <c r="Q164" s="47" t="str">
        <f>HYPERLINK("https://www.windy.com/"&amp;G164&amp;"/"&amp;H164&amp;"/wind?"&amp;G164&amp;","&amp;H164&amp;",13")</f>
        <v>https://www.windy.com/42.713869/0.479375/wind?42.713869,0.479375,13</v>
      </c>
      <c r="R164" s="31" t="str">
        <f>"&lt;a href='https://www.meteoblue.com/es/tiempo/pronostico/multimodel/"&amp;G164 &amp; "N" &amp; H164 &amp; "E" &amp; "' target='_blank'&gt;" &amp;"&lt;img src='/wp-content/uploads/icono-meteoblue-small.png' alt='Meteoblue' title='Multimodel Meteoblue'&gt;" &amp; "&lt;/a&gt;"</f>
        <v>&lt;a href='https://www.meteoblue.com/es/tiempo/pronostico/multimodel/42.713869N0.479375E' target='_blank'&gt;&lt;img src='/wp-content/uploads/icono-meteoblue-small.png' alt='Meteoblue' title='Multimodel Meteoblue'&gt;&lt;/a&gt;</v>
      </c>
      <c r="S164" s="47" t="str">
        <f>HYPERLINK("https://www.meteoblue.com/es/tiempo/pronostico/multimodel/"&amp;G164 &amp; "N" &amp; H164 &amp; "E")</f>
        <v>https://www.meteoblue.com/es/tiempo/pronostico/multimodel/42.713869N0.479375E</v>
      </c>
      <c r="T164" s="31" t="str">
        <f>"&lt;a href='https://brouter.de/brouter-web/#map=13/"&amp;G164&amp;"/"&amp;H164&amp;"/OpenTopoMap&amp;pois="&amp;H164&amp;","&amp;G164&amp; "' target='_blank'&gt;" &amp;"&lt;img src='/wp-content/uploads/icono-mapa-topografico-small.png' alt='Mapa topográfico brouter.de' title='Mapa topográfico brouter.de'&gt;" &amp; "&lt;/a&gt;"</f>
        <v>&lt;a href='https://brouter.de/brouter-web/#map=13/42.713869/0.479375/OpenTopoMap&amp;pois=0.479375,42.713869' target='_blank'&gt;&lt;img src='/wp-content/uploads/icono-mapa-topografico-small.png' alt='Mapa topográfico brouter.de' title='Mapa topográfico brouter.de'&gt;&lt;/a&gt;</v>
      </c>
      <c r="U164" s="47" t="str">
        <f>HYPERLINK("https://brouter.de/brouter-web/#map=13/"&amp;G164&amp;"/"&amp;H164&amp;"/OpenTopoMap&amp;pois="&amp;H164&amp;","&amp;G164)</f>
        <v>https://brouter.de/brouter-web/#map=13/42.713869/0.479375/OpenTopoMap&amp;pois=0.479375,42.713869</v>
      </c>
      <c r="V164" s="31" t="str">
        <f>"&lt;a href='https://gpx.studio/app#13/"&amp;G164&amp;"/"&amp;H164&amp;"' target='_blank'&gt;" &amp;"&lt;img src='/wp-content/uploads/icono-mapa-topografico-gpx-studio-small.png' alt='Mapa topográfico gpx.studio' title='Mapa topográfico gpx.studio'&gt;" &amp; "&lt;/a&gt;"</f>
        <v>&lt;a href='https://gpx.studio/app#13/42.713869/0.479375' target='_blank'&gt;&lt;img src='/wp-content/uploads/icono-mapa-topografico-gpx-studio-small.png' alt='Mapa topográfico gpx.studio' title='Mapa topográfico gpx.studio'&gt;&lt;/a&gt;</v>
      </c>
      <c r="W164" s="47" t="str">
        <f>HYPERLINK("https://gpx.studio/app#13/"&amp;G164&amp;"/"&amp;H164)</f>
        <v>https://gpx.studio/app#13/42.713869/0.479375</v>
      </c>
      <c r="X164" s="47" t="str">
        <f>HYPERLINK("https://nakarte.me/#m=13/"&amp;G164&amp;"/"&amp;H164&amp;"&amp;l=Czt/Sa")</f>
        <v>https://nakarte.me/#m=13/42.713869/0.479375&amp;l=Czt/Sa</v>
      </c>
      <c r="Y164" s="31" t="str">
        <f>"&lt;a href='https://www.google.com/maps/dir/42.8664,-2.6852/" &amp; G164&amp; "," &amp; H164 &amp; "' target='_blank'&gt;" &amp;"&lt;img src='/wp-content/uploads/icono-navegacion-google-maps-small.png' alt='Navegación Google Maps' title='Navegación Google Maps'&gt;" &amp; "&lt;/a&gt;"</f>
        <v>&lt;a href='https://www.google.com/maps/dir/42.8664,-2.6852/42.713869,0.479375' target='_blank'&gt;&lt;img src='/wp-content/uploads/icono-navegacion-google-maps-small.png' alt='Navegación Google Maps' title='Navegación Google Maps'&gt;&lt;/a&gt;</v>
      </c>
      <c r="Z164" s="46" t="str">
        <f>"&lt;a style='display: block; text-align: center; padding: 0px 0; font-size: 1.4em;' href='https://tresmiles.es/mapa.html?lat="&amp;G164&amp;"&amp;lon="&amp;H164&amp;"&amp;zoom=17'&gt;&lt;img src='/wp-content/uploads/icono-mapa-topografico-small.png' alt='Mapa' title='Mapa'&gt;&lt;/a&gt;"</f>
        <v>&lt;a style='display: block; text-align: center; padding: 0px 0; font-size: 1.4em;' href='https://tresmiles.es/mapa.html?lat=42.713869&amp;lon=0.479375&amp;zoom=17'&gt;&lt;img src='/wp-content/uploads/icono-mapa-topografico-small.png' alt='Mapa' title='Mapa'&gt;&lt;/a&gt;</v>
      </c>
      <c r="AA164" s="46" t="str">
        <f>IF(J164="",
"",
"&lt;div style='display: block; text-align: center; padding: 0px 0; font-size: 1.4em;'&gt;"&amp;
"&lt;a href='#!' class='open-popup' data-info='"&amp;"ℹ "&amp;J164&amp;"'&gt;"&amp;
"&lt;img src='/wp-content/uploads/icono-informacion-small.png' alt='Más información' title='Más información'&gt;"
&amp;"&lt;/a&gt;&lt;/div&gt;"
)</f>
        <v/>
      </c>
    </row>
    <row r="165" spans="1:27" ht="14.5" customHeight="1" x14ac:dyDescent="0.35">
      <c r="A165" s="32" t="s">
        <v>1026</v>
      </c>
      <c r="B165" s="32" t="s">
        <v>1230</v>
      </c>
      <c r="C165" s="32" t="s">
        <v>1903</v>
      </c>
      <c r="D165" s="33" t="s">
        <v>1142</v>
      </c>
      <c r="E165" s="37" t="s">
        <v>4</v>
      </c>
      <c r="F165" s="36">
        <v>3007</v>
      </c>
      <c r="G165" s="37" t="s">
        <v>1174</v>
      </c>
      <c r="H165" s="37" t="s">
        <v>1175</v>
      </c>
      <c r="I165" s="37" t="s">
        <v>49</v>
      </c>
      <c r="J165" s="45"/>
      <c r="K165" s="45" t="s">
        <v>1022</v>
      </c>
      <c r="L165" s="45"/>
      <c r="M165" s="55">
        <v>1</v>
      </c>
      <c r="N165" s="46" t="str">
        <f>"&lt;wpt lat="""&amp;G165&amp;""" lon="""&amp;H165&amp;"""&gt;&lt;ele&gt;"&amp;F165&amp;"&lt;/ele&gt;&lt;name&gt;"&amp;D165&amp;"&lt;/name&gt;&lt;desc&gt;Nombre oficial: "&amp;E165&amp;"&amp;#10;Altitud: "&amp;F165&amp;" m &amp;#10;Dificultad: "&amp;I165&amp;"&amp;#10;Más información: "&amp;J165&amp;"&lt;/desc&gt;&lt;/wpt&gt;"</f>
        <v>&lt;wpt lat="42.712675" lon="0.480013"&gt;&lt;ele&gt;3007&lt;/ele&gt;&lt;name&gt;Pointe Belloc Sud&lt;/name&gt;&lt;desc&gt;Nombre oficial: &amp;#10;Altitud: 3007 m &amp;#10;Dificultad: PD&amp;#10;Más información: &lt;/desc&gt;&lt;/wpt&gt;</v>
      </c>
      <c r="O165" s="48" t="str">
        <f>HYPERLINK("https://www.openstreetmap.org/edit#map=18/"&amp;G165 &amp; "/"&amp; H165 )</f>
        <v>https://www.openstreetmap.org/edit#map=18/42.712675/0.480013</v>
      </c>
      <c r="P165" s="31" t="str">
        <f>"&lt;a href='https://www.windy.com/"&amp;G165&amp;"/"&amp;H165&amp;"/wind?"&amp;G165&amp;","&amp;H165&amp;",13' target='_blank'&gt;&lt;img src='/wp-content/uploads/icono-windy-small.png' alt='Windy' title='Viento Windy'&gt;&lt;/a&gt;"</f>
        <v>&lt;a href='https://www.windy.com/42.712675/0.480013/wind?42.712675,0.480013,13' target='_blank'&gt;&lt;img src='/wp-content/uploads/icono-windy-small.png' alt='Windy' title='Viento Windy'&gt;&lt;/a&gt;</v>
      </c>
      <c r="Q165" s="47" t="str">
        <f>HYPERLINK("https://www.windy.com/"&amp;G165&amp;"/"&amp;H165&amp;"/wind?"&amp;G165&amp;","&amp;H165&amp;",13")</f>
        <v>https://www.windy.com/42.712675/0.480013/wind?42.712675,0.480013,13</v>
      </c>
      <c r="R165" s="31" t="str">
        <f>"&lt;a href='https://www.meteoblue.com/es/tiempo/pronostico/multimodel/"&amp;G165 &amp; "N" &amp; H165 &amp; "E" &amp; "' target='_blank'&gt;" &amp;"&lt;img src='/wp-content/uploads/icono-meteoblue-small.png' alt='Meteoblue' title='Multimodel Meteoblue'&gt;" &amp; "&lt;/a&gt;"</f>
        <v>&lt;a href='https://www.meteoblue.com/es/tiempo/pronostico/multimodel/42.712675N0.480013E' target='_blank'&gt;&lt;img src='/wp-content/uploads/icono-meteoblue-small.png' alt='Meteoblue' title='Multimodel Meteoblue'&gt;&lt;/a&gt;</v>
      </c>
      <c r="S165" s="47" t="str">
        <f>HYPERLINK("https://www.meteoblue.com/es/tiempo/pronostico/multimodel/"&amp;G165 &amp; "N" &amp; H165 &amp; "E")</f>
        <v>https://www.meteoblue.com/es/tiempo/pronostico/multimodel/42.712675N0.480013E</v>
      </c>
      <c r="T165" s="31" t="str">
        <f>"&lt;a href='https://brouter.de/brouter-web/#map=13/"&amp;G165&amp;"/"&amp;H165&amp;"/OpenTopoMap&amp;pois="&amp;H165&amp;","&amp;G165&amp; "' target='_blank'&gt;" &amp;"&lt;img src='/wp-content/uploads/icono-mapa-topografico-small.png' alt='Mapa topográfico brouter.de' title='Mapa topográfico brouter.de'&gt;" &amp; "&lt;/a&gt;"</f>
        <v>&lt;a href='https://brouter.de/brouter-web/#map=13/42.712675/0.480013/OpenTopoMap&amp;pois=0.480013,42.712675' target='_blank'&gt;&lt;img src='/wp-content/uploads/icono-mapa-topografico-small.png' alt='Mapa topográfico brouter.de' title='Mapa topográfico brouter.de'&gt;&lt;/a&gt;</v>
      </c>
      <c r="U165" s="47" t="str">
        <f>HYPERLINK("https://brouter.de/brouter-web/#map=13/"&amp;G165&amp;"/"&amp;H165&amp;"/OpenTopoMap&amp;pois="&amp;H165&amp;","&amp;G165)</f>
        <v>https://brouter.de/brouter-web/#map=13/42.712675/0.480013/OpenTopoMap&amp;pois=0.480013,42.712675</v>
      </c>
      <c r="V165" s="31" t="str">
        <f>"&lt;a href='https://gpx.studio/app#13/"&amp;G165&amp;"/"&amp;H165&amp;"' target='_blank'&gt;" &amp;"&lt;img src='/wp-content/uploads/icono-mapa-topografico-gpx-studio-small.png' alt='Mapa topográfico gpx.studio' title='Mapa topográfico gpx.studio'&gt;" &amp; "&lt;/a&gt;"</f>
        <v>&lt;a href='https://gpx.studio/app#13/42.712675/0.480013' target='_blank'&gt;&lt;img src='/wp-content/uploads/icono-mapa-topografico-gpx-studio-small.png' alt='Mapa topográfico gpx.studio' title='Mapa topográfico gpx.studio'&gt;&lt;/a&gt;</v>
      </c>
      <c r="W165" s="47" t="str">
        <f>HYPERLINK("https://gpx.studio/app#13/"&amp;G165&amp;"/"&amp;H165)</f>
        <v>https://gpx.studio/app#13/42.712675/0.480013</v>
      </c>
      <c r="X165" s="47" t="str">
        <f>HYPERLINK("https://nakarte.me/#m=13/"&amp;G165&amp;"/"&amp;H165&amp;"&amp;l=Czt/Sa")</f>
        <v>https://nakarte.me/#m=13/42.712675/0.480013&amp;l=Czt/Sa</v>
      </c>
      <c r="Y165" s="31" t="str">
        <f>"&lt;a href='https://www.google.com/maps/dir/42.8664,-2.6852/" &amp; G165&amp; "," &amp; H165 &amp; "' target='_blank'&gt;" &amp;"&lt;img src='/wp-content/uploads/icono-navegacion-google-maps-small.png' alt='Navegación Google Maps' title='Navegación Google Maps'&gt;" &amp; "&lt;/a&gt;"</f>
        <v>&lt;a href='https://www.google.com/maps/dir/42.8664,-2.6852/42.712675,0.480013' target='_blank'&gt;&lt;img src='/wp-content/uploads/icono-navegacion-google-maps-small.png' alt='Navegación Google Maps' title='Navegación Google Maps'&gt;&lt;/a&gt;</v>
      </c>
      <c r="Z165" s="46" t="str">
        <f>"&lt;a style='display: block; text-align: center; padding: 0px 0; font-size: 1.4em;' href='https://tresmiles.es/mapa.html?lat="&amp;G165&amp;"&amp;lon="&amp;H165&amp;"&amp;zoom=17'&gt;&lt;img src='/wp-content/uploads/icono-mapa-topografico-small.png' alt='Mapa' title='Mapa'&gt;&lt;/a&gt;"</f>
        <v>&lt;a style='display: block; text-align: center; padding: 0px 0; font-size: 1.4em;' href='https://tresmiles.es/mapa.html?lat=42.712675&amp;lon=0.480013&amp;zoom=17'&gt;&lt;img src='/wp-content/uploads/icono-mapa-topografico-small.png' alt='Mapa' title='Mapa'&gt;&lt;/a&gt;</v>
      </c>
      <c r="AA165" s="46" t="str">
        <f>IF(J165="",
"",
"&lt;div style='display: block; text-align: center; padding: 0px 0; font-size: 1.4em;'&gt;"&amp;
"&lt;a href='#!' class='open-popup' data-info='"&amp;"ℹ "&amp;J165&amp;"'&gt;"&amp;
"&lt;img src='/wp-content/uploads/icono-informacion-small.png' alt='Más información' title='Más información'&gt;"
&amp;"&lt;/a&gt;&lt;/div&gt;"
)</f>
        <v/>
      </c>
    </row>
    <row r="166" spans="1:27" ht="14.5" customHeight="1" x14ac:dyDescent="0.35">
      <c r="A166" s="32" t="s">
        <v>1026</v>
      </c>
      <c r="B166" s="32" t="s">
        <v>1230</v>
      </c>
      <c r="C166" s="32" t="s">
        <v>1903</v>
      </c>
      <c r="D166" s="33" t="s">
        <v>1141</v>
      </c>
      <c r="E166" s="37" t="s">
        <v>4</v>
      </c>
      <c r="F166" s="36">
        <v>3006</v>
      </c>
      <c r="G166" s="37" t="s">
        <v>1176</v>
      </c>
      <c r="H166" s="37" t="s">
        <v>1177</v>
      </c>
      <c r="I166" s="37" t="s">
        <v>49</v>
      </c>
      <c r="J166" s="45"/>
      <c r="K166" s="45" t="s">
        <v>1022</v>
      </c>
      <c r="L166" s="45"/>
      <c r="M166" s="55">
        <v>1</v>
      </c>
      <c r="N166" s="46" t="str">
        <f>"&lt;wpt lat="""&amp;G166&amp;""" lon="""&amp;H166&amp;"""&gt;&lt;ele&gt;"&amp;F166&amp;"&lt;/ele&gt;&lt;name&gt;"&amp;D166&amp;"&lt;/name&gt;&lt;desc&gt;Nombre oficial: "&amp;E166&amp;"&amp;#10;Altitud: "&amp;F166&amp;" m &amp;#10;Dificultad: "&amp;I166&amp;"&amp;#10;Más información: "&amp;J166&amp;"&lt;/desc&gt;&lt;/wpt&gt;"</f>
        <v>&lt;wpt lat="42.713116" lon="0.479740"&gt;&lt;ele&gt;3006&lt;/ele&gt;&lt;name&gt;Pointe Belloc Central&lt;/name&gt;&lt;desc&gt;Nombre oficial: &amp;#10;Altitud: 3006 m &amp;#10;Dificultad: PD&amp;#10;Más información: &lt;/desc&gt;&lt;/wpt&gt;</v>
      </c>
      <c r="O166" s="48" t="str">
        <f>HYPERLINK("https://www.openstreetmap.org/edit#map=18/"&amp;G166 &amp; "/"&amp; H166 )</f>
        <v>https://www.openstreetmap.org/edit#map=18/42.713116/0.479740</v>
      </c>
      <c r="P166" s="31" t="str">
        <f>"&lt;a href='https://www.windy.com/"&amp;G166&amp;"/"&amp;H166&amp;"/wind?"&amp;G166&amp;","&amp;H166&amp;",13' target='_blank'&gt;&lt;img src='/wp-content/uploads/icono-windy-small.png' alt='Windy' title='Viento Windy'&gt;&lt;/a&gt;"</f>
        <v>&lt;a href='https://www.windy.com/42.713116/0.479740/wind?42.713116,0.479740,13' target='_blank'&gt;&lt;img src='/wp-content/uploads/icono-windy-small.png' alt='Windy' title='Viento Windy'&gt;&lt;/a&gt;</v>
      </c>
      <c r="Q166" s="47" t="str">
        <f>HYPERLINK("https://www.windy.com/"&amp;G166&amp;"/"&amp;H166&amp;"/wind?"&amp;G166&amp;","&amp;H166&amp;",13")</f>
        <v>https://www.windy.com/42.713116/0.479740/wind?42.713116,0.479740,13</v>
      </c>
      <c r="R166" s="31" t="str">
        <f>"&lt;a href='https://www.meteoblue.com/es/tiempo/pronostico/multimodel/"&amp;G166 &amp; "N" &amp; H166 &amp; "E" &amp; "' target='_blank'&gt;" &amp;"&lt;img src='/wp-content/uploads/icono-meteoblue-small.png' alt='Meteoblue' title='Multimodel Meteoblue'&gt;" &amp; "&lt;/a&gt;"</f>
        <v>&lt;a href='https://www.meteoblue.com/es/tiempo/pronostico/multimodel/42.713116N0.479740E' target='_blank'&gt;&lt;img src='/wp-content/uploads/icono-meteoblue-small.png' alt='Meteoblue' title='Multimodel Meteoblue'&gt;&lt;/a&gt;</v>
      </c>
      <c r="S166" s="47" t="str">
        <f>HYPERLINK("https://www.meteoblue.com/es/tiempo/pronostico/multimodel/"&amp;G166 &amp; "N" &amp; H166 &amp; "E")</f>
        <v>https://www.meteoblue.com/es/tiempo/pronostico/multimodel/42.713116N0.479740E</v>
      </c>
      <c r="T166" s="31" t="str">
        <f>"&lt;a href='https://brouter.de/brouter-web/#map=13/"&amp;G166&amp;"/"&amp;H166&amp;"/OpenTopoMap&amp;pois="&amp;H166&amp;","&amp;G166&amp; "' target='_blank'&gt;" &amp;"&lt;img src='/wp-content/uploads/icono-mapa-topografico-small.png' alt='Mapa topográfico brouter.de' title='Mapa topográfico brouter.de'&gt;" &amp; "&lt;/a&gt;"</f>
        <v>&lt;a href='https://brouter.de/brouter-web/#map=13/42.713116/0.479740/OpenTopoMap&amp;pois=0.479740,42.713116' target='_blank'&gt;&lt;img src='/wp-content/uploads/icono-mapa-topografico-small.png' alt='Mapa topográfico brouter.de' title='Mapa topográfico brouter.de'&gt;&lt;/a&gt;</v>
      </c>
      <c r="U166" s="47" t="str">
        <f>HYPERLINK("https://brouter.de/brouter-web/#map=13/"&amp;G166&amp;"/"&amp;H166&amp;"/OpenTopoMap&amp;pois="&amp;H166&amp;","&amp;G166)</f>
        <v>https://brouter.de/brouter-web/#map=13/42.713116/0.479740/OpenTopoMap&amp;pois=0.479740,42.713116</v>
      </c>
      <c r="V166" s="31" t="str">
        <f>"&lt;a href='https://gpx.studio/app#13/"&amp;G166&amp;"/"&amp;H166&amp;"' target='_blank'&gt;" &amp;"&lt;img src='/wp-content/uploads/icono-mapa-topografico-gpx-studio-small.png' alt='Mapa topográfico gpx.studio' title='Mapa topográfico gpx.studio'&gt;" &amp; "&lt;/a&gt;"</f>
        <v>&lt;a href='https://gpx.studio/app#13/42.713116/0.479740' target='_blank'&gt;&lt;img src='/wp-content/uploads/icono-mapa-topografico-gpx-studio-small.png' alt='Mapa topográfico gpx.studio' title='Mapa topográfico gpx.studio'&gt;&lt;/a&gt;</v>
      </c>
      <c r="W166" s="47" t="str">
        <f>HYPERLINK("https://gpx.studio/app#13/"&amp;G166&amp;"/"&amp;H166)</f>
        <v>https://gpx.studio/app#13/42.713116/0.479740</v>
      </c>
      <c r="X166" s="47" t="str">
        <f>HYPERLINK("https://nakarte.me/#m=13/"&amp;G166&amp;"/"&amp;H166&amp;"&amp;l=Czt/Sa")</f>
        <v>https://nakarte.me/#m=13/42.713116/0.479740&amp;l=Czt/Sa</v>
      </c>
      <c r="Y166" s="31" t="str">
        <f>"&lt;a href='https://www.google.com/maps/dir/42.8664,-2.6852/" &amp; G166&amp; "," &amp; H166 &amp; "' target='_blank'&gt;" &amp;"&lt;img src='/wp-content/uploads/icono-navegacion-google-maps-small.png' alt='Navegación Google Maps' title='Navegación Google Maps'&gt;" &amp; "&lt;/a&gt;"</f>
        <v>&lt;a href='https://www.google.com/maps/dir/42.8664,-2.6852/42.713116,0.479740' target='_blank'&gt;&lt;img src='/wp-content/uploads/icono-navegacion-google-maps-small.png' alt='Navegación Google Maps' title='Navegación Google Maps'&gt;&lt;/a&gt;</v>
      </c>
      <c r="Z166" s="46" t="str">
        <f>"&lt;a style='display: block; text-align: center; padding: 0px 0; font-size: 1.4em;' href='https://tresmiles.es/mapa.html?lat="&amp;G166&amp;"&amp;lon="&amp;H166&amp;"&amp;zoom=17'&gt;&lt;img src='/wp-content/uploads/icono-mapa-topografico-small.png' alt='Mapa' title='Mapa'&gt;&lt;/a&gt;"</f>
        <v>&lt;a style='display: block; text-align: center; padding: 0px 0; font-size: 1.4em;' href='https://tresmiles.es/mapa.html?lat=42.713116&amp;lon=0.479740&amp;zoom=17'&gt;&lt;img src='/wp-content/uploads/icono-mapa-topografico-small.png' alt='Mapa' title='Mapa'&gt;&lt;/a&gt;</v>
      </c>
      <c r="AA166" s="46" t="str">
        <f>IF(J166="",
"",
"&lt;div style='display: block; text-align: center; padding: 0px 0; font-size: 1.4em;'&gt;"&amp;
"&lt;a href='#!' class='open-popup' data-info='"&amp;"ℹ "&amp;J166&amp;"'&gt;"&amp;
"&lt;img src='/wp-content/uploads/icono-informacion-small.png' alt='Más información' title='Más información'&gt;"
&amp;"&lt;/a&gt;&lt;/div&gt;"
)</f>
        <v/>
      </c>
    </row>
    <row r="167" spans="1:27" ht="14.5" customHeight="1" x14ac:dyDescent="0.35">
      <c r="A167" s="32" t="s">
        <v>1024</v>
      </c>
      <c r="B167" s="32" t="s">
        <v>6</v>
      </c>
      <c r="C167" s="32" t="s">
        <v>1903</v>
      </c>
      <c r="D167" s="33" t="s">
        <v>1125</v>
      </c>
      <c r="E167" s="33" t="s">
        <v>603</v>
      </c>
      <c r="F167" s="34">
        <v>3005</v>
      </c>
      <c r="G167" s="38" t="s">
        <v>946</v>
      </c>
      <c r="H167" s="38" t="s">
        <v>947</v>
      </c>
      <c r="I167" s="37" t="s">
        <v>51</v>
      </c>
      <c r="J167" s="45"/>
      <c r="K167" s="45" t="s">
        <v>1022</v>
      </c>
      <c r="L167" s="45" t="s">
        <v>1022</v>
      </c>
      <c r="M167" s="55">
        <v>1</v>
      </c>
      <c r="N167" s="46" t="str">
        <f>"&lt;wpt lat="""&amp;G167&amp;""" lon="""&amp;H167&amp;"""&gt;&lt;ele&gt;"&amp;F167&amp;"&lt;/ele&gt;&lt;name&gt;"&amp;D167&amp;"&lt;/name&gt;&lt;desc&gt;Nombre oficial: "&amp;E167&amp;"&amp;#10;Altitud: "&amp;F167&amp;" m &amp;#10;Dificultad: "&amp;I167&amp;"&amp;#10;Más información: "&amp;J167&amp;"&lt;/desc&gt;&lt;/wpt&gt;"</f>
        <v>&lt;wpt lat="42.699389" lon="0.557528"&gt;&lt;ele&gt;3005&lt;/ele&gt;&lt;name&gt;Pico de Boum / Bom&lt;/name&gt;&lt;desc&gt;Nombre oficial: Tuca d'el Bom&amp;#10;Altitud: 3005 m &amp;#10;Dificultad: PD-&amp;#10;Más información: &lt;/desc&gt;&lt;/wpt&gt;</v>
      </c>
      <c r="O167" s="48" t="str">
        <f>HYPERLINK("https://www.openstreetmap.org/edit#map=18/"&amp;G167 &amp; "/"&amp; H167 )</f>
        <v>https://www.openstreetmap.org/edit#map=18/42.699389/0.557528</v>
      </c>
      <c r="P167" s="31" t="str">
        <f>"&lt;a href='https://www.windy.com/"&amp;G167&amp;"/"&amp;H167&amp;"/wind?"&amp;G167&amp;","&amp;H167&amp;",13' target='_blank'&gt;&lt;img src='/wp-content/uploads/icono-windy-small.png' alt='Windy' title='Viento Windy'&gt;&lt;/a&gt;"</f>
        <v>&lt;a href='https://www.windy.com/42.699389/0.557528/wind?42.699389,0.557528,13' target='_blank'&gt;&lt;img src='/wp-content/uploads/icono-windy-small.png' alt='Windy' title='Viento Windy'&gt;&lt;/a&gt;</v>
      </c>
      <c r="Q167" s="47" t="str">
        <f>HYPERLINK("https://www.windy.com/"&amp;G167&amp;"/"&amp;H167&amp;"/wind?"&amp;G167&amp;","&amp;H167&amp;",13")</f>
        <v>https://www.windy.com/42.699389/0.557528/wind?42.699389,0.557528,13</v>
      </c>
      <c r="R167" s="31" t="str">
        <f>"&lt;a href='https://www.meteoblue.com/es/tiempo/pronostico/multimodel/"&amp;G167 &amp; "N" &amp; H167 &amp; "E" &amp; "' target='_blank'&gt;" &amp;"&lt;img src='/wp-content/uploads/icono-meteoblue-small.png' alt='Meteoblue' title='Multimodel Meteoblue'&gt;" &amp; "&lt;/a&gt;"</f>
        <v>&lt;a href='https://www.meteoblue.com/es/tiempo/pronostico/multimodel/42.699389N0.557528E' target='_blank'&gt;&lt;img src='/wp-content/uploads/icono-meteoblue-small.png' alt='Meteoblue' title='Multimodel Meteoblue'&gt;&lt;/a&gt;</v>
      </c>
      <c r="S167" s="47" t="str">
        <f>HYPERLINK("https://www.meteoblue.com/es/tiempo/pronostico/multimodel/"&amp;G167 &amp; "N" &amp; H167 &amp; "E")</f>
        <v>https://www.meteoblue.com/es/tiempo/pronostico/multimodel/42.699389N0.557528E</v>
      </c>
      <c r="T167" s="31" t="str">
        <f>"&lt;a href='https://brouter.de/brouter-web/#map=13/"&amp;G167&amp;"/"&amp;H167&amp;"/OpenTopoMap&amp;pois="&amp;H167&amp;","&amp;G167&amp; "' target='_blank'&gt;" &amp;"&lt;img src='/wp-content/uploads/icono-mapa-topografico-small.png' alt='Mapa topográfico brouter.de' title='Mapa topográfico brouter.de'&gt;" &amp; "&lt;/a&gt;"</f>
        <v>&lt;a href='https://brouter.de/brouter-web/#map=13/42.699389/0.557528/OpenTopoMap&amp;pois=0.557528,42.699389' target='_blank'&gt;&lt;img src='/wp-content/uploads/icono-mapa-topografico-small.png' alt='Mapa topográfico brouter.de' title='Mapa topográfico brouter.de'&gt;&lt;/a&gt;</v>
      </c>
      <c r="U167" s="47" t="str">
        <f>HYPERLINK("https://brouter.de/brouter-web/#map=13/"&amp;G167&amp;"/"&amp;H167&amp;"/OpenTopoMap&amp;pois="&amp;H167&amp;","&amp;G167)</f>
        <v>https://brouter.de/brouter-web/#map=13/42.699389/0.557528/OpenTopoMap&amp;pois=0.557528,42.699389</v>
      </c>
      <c r="V167" s="31" t="str">
        <f>"&lt;a href='https://gpx.studio/app#13/"&amp;G167&amp;"/"&amp;H167&amp;"' target='_blank'&gt;" &amp;"&lt;img src='/wp-content/uploads/icono-mapa-topografico-gpx-studio-small.png' alt='Mapa topográfico gpx.studio' title='Mapa topográfico gpx.studio'&gt;" &amp; "&lt;/a&gt;"</f>
        <v>&lt;a href='https://gpx.studio/app#13/42.699389/0.557528' target='_blank'&gt;&lt;img src='/wp-content/uploads/icono-mapa-topografico-gpx-studio-small.png' alt='Mapa topográfico gpx.studio' title='Mapa topográfico gpx.studio'&gt;&lt;/a&gt;</v>
      </c>
      <c r="W167" s="47" t="str">
        <f>HYPERLINK("https://gpx.studio/app#13/"&amp;G167&amp;"/"&amp;H167)</f>
        <v>https://gpx.studio/app#13/42.699389/0.557528</v>
      </c>
      <c r="X167" s="47" t="str">
        <f>HYPERLINK("https://nakarte.me/#m=13/"&amp;G167&amp;"/"&amp;H167&amp;"&amp;l=Czt/Sa")</f>
        <v>https://nakarte.me/#m=13/42.699389/0.557528&amp;l=Czt/Sa</v>
      </c>
      <c r="Y167" s="31" t="str">
        <f>"&lt;a href='https://www.google.com/maps/dir/42.8664,-2.6852/" &amp; G167&amp; "," &amp; H167 &amp; "' target='_blank'&gt;" &amp;"&lt;img src='/wp-content/uploads/icono-navegacion-google-maps-small.png' alt='Navegación Google Maps' title='Navegación Google Maps'&gt;" &amp; "&lt;/a&gt;"</f>
        <v>&lt;a href='https://www.google.com/maps/dir/42.8664,-2.6852/42.699389,0.557528' target='_blank'&gt;&lt;img src='/wp-content/uploads/icono-navegacion-google-maps-small.png' alt='Navegación Google Maps' title='Navegación Google Maps'&gt;&lt;/a&gt;</v>
      </c>
      <c r="Z167" s="46" t="str">
        <f>"&lt;a style='display: block; text-align: center; padding: 0px 0; font-size: 1.4em;' href='https://tresmiles.es/mapa.html?lat="&amp;G167&amp;"&amp;lon="&amp;H167&amp;"&amp;zoom=17'&gt;&lt;img src='/wp-content/uploads/icono-mapa-topografico-small.png' alt='Mapa' title='Mapa'&gt;&lt;/a&gt;"</f>
        <v>&lt;a style='display: block; text-align: center; padding: 0px 0; font-size: 1.4em;' href='https://tresmiles.es/mapa.html?lat=42.699389&amp;lon=0.557528&amp;zoom=17'&gt;&lt;img src='/wp-content/uploads/icono-mapa-topografico-small.png' alt='Mapa' title='Mapa'&gt;&lt;/a&gt;</v>
      </c>
      <c r="AA167" s="46" t="str">
        <f>IF(J167="",
"",
"&lt;div style='display: block; text-align: center; padding: 0px 0; font-size: 1.4em;'&gt;"&amp;
"&lt;a href='#!' class='open-popup' data-info='"&amp;"ℹ "&amp;J167&amp;"'&gt;"&amp;
"&lt;img src='/wp-content/uploads/icono-informacion-small.png' alt='Más información' title='Más información'&gt;"
&amp;"&lt;/a&gt;&lt;/div&gt;"
)</f>
        <v/>
      </c>
    </row>
    <row r="168" spans="1:27" ht="14.5" customHeight="1" x14ac:dyDescent="0.35">
      <c r="A168" s="32" t="s">
        <v>1026</v>
      </c>
      <c r="B168" s="32" t="s">
        <v>1230</v>
      </c>
      <c r="C168" s="32" t="s">
        <v>1903</v>
      </c>
      <c r="D168" s="33" t="s">
        <v>1534</v>
      </c>
      <c r="E168" s="37" t="s">
        <v>4</v>
      </c>
      <c r="F168" s="36">
        <v>3003</v>
      </c>
      <c r="G168" s="49" t="s">
        <v>1178</v>
      </c>
      <c r="H168" s="49" t="s">
        <v>1179</v>
      </c>
      <c r="I168" s="37" t="s">
        <v>52</v>
      </c>
      <c r="J168" s="45"/>
      <c r="K168" s="45" t="s">
        <v>1022</v>
      </c>
      <c r="L168" s="45"/>
      <c r="M168" s="55">
        <v>1</v>
      </c>
      <c r="N168" s="46" t="str">
        <f>"&lt;wpt lat="""&amp;G168&amp;""" lon="""&amp;H168&amp;"""&gt;&lt;ele&gt;"&amp;F168&amp;"&lt;/ele&gt;&lt;name&gt;"&amp;D168&amp;"&lt;/name&gt;&lt;desc&gt;Nombre oficial: "&amp;E168&amp;"&amp;#10;Altitud: "&amp;F168&amp;" m &amp;#10;Dificultad: "&amp;I168&amp;"&amp;#10;Más información: "&amp;J168&amp;"&lt;/desc&gt;&lt;/wpt&gt;"</f>
        <v>&lt;wpt lat="42.702213" lon="0.467885"&gt;&lt;ele&gt;3003&lt;/ele&gt;&lt;name&gt;Pic de Saint Saud&lt;/name&gt;&lt;desc&gt;Nombre oficial: &amp;#10;Altitud: 3003 m &amp;#10;Dificultad: F&amp;#10;Más información: &lt;/desc&gt;&lt;/wpt&gt;</v>
      </c>
      <c r="O168" s="48" t="str">
        <f>HYPERLINK("https://www.openstreetmap.org/edit#map=18/"&amp;G168 &amp; "/"&amp; H168 )</f>
        <v>https://www.openstreetmap.org/edit#map=18/42.702213/0.467885</v>
      </c>
      <c r="P168" s="31" t="str">
        <f>"&lt;a href='https://www.windy.com/"&amp;G168&amp;"/"&amp;H168&amp;"/wind?"&amp;G168&amp;","&amp;H168&amp;",13' target='_blank'&gt;&lt;img src='/wp-content/uploads/icono-windy-small.png' alt='Windy' title='Viento Windy'&gt;&lt;/a&gt;"</f>
        <v>&lt;a href='https://www.windy.com/42.702213/0.467885/wind?42.702213,0.467885,13' target='_blank'&gt;&lt;img src='/wp-content/uploads/icono-windy-small.png' alt='Windy' title='Viento Windy'&gt;&lt;/a&gt;</v>
      </c>
      <c r="Q168" s="47" t="str">
        <f>HYPERLINK("https://www.windy.com/"&amp;G168&amp;"/"&amp;H168&amp;"/wind?"&amp;G168&amp;","&amp;H168&amp;",13")</f>
        <v>https://www.windy.com/42.702213/0.467885/wind?42.702213,0.467885,13</v>
      </c>
      <c r="R168" s="31" t="str">
        <f>"&lt;a href='https://www.meteoblue.com/es/tiempo/pronostico/multimodel/"&amp;G168 &amp; "N" &amp; H168 &amp; "E" &amp; "' target='_blank'&gt;" &amp;"&lt;img src='/wp-content/uploads/icono-meteoblue-small.png' alt='Meteoblue' title='Multimodel Meteoblue'&gt;" &amp; "&lt;/a&gt;"</f>
        <v>&lt;a href='https://www.meteoblue.com/es/tiempo/pronostico/multimodel/42.702213N0.467885E' target='_blank'&gt;&lt;img src='/wp-content/uploads/icono-meteoblue-small.png' alt='Meteoblue' title='Multimodel Meteoblue'&gt;&lt;/a&gt;</v>
      </c>
      <c r="S168" s="47" t="str">
        <f>HYPERLINK("https://www.meteoblue.com/es/tiempo/pronostico/multimodel/"&amp;G168 &amp; "N" &amp; H168 &amp; "E")</f>
        <v>https://www.meteoblue.com/es/tiempo/pronostico/multimodel/42.702213N0.467885E</v>
      </c>
      <c r="T168" s="31" t="str">
        <f>"&lt;a href='https://brouter.de/brouter-web/#map=13/"&amp;G168&amp;"/"&amp;H168&amp;"/OpenTopoMap&amp;pois="&amp;H168&amp;","&amp;G168&amp; "' target='_blank'&gt;" &amp;"&lt;img src='/wp-content/uploads/icono-mapa-topografico-small.png' alt='Mapa topográfico brouter.de' title='Mapa topográfico brouter.de'&gt;" &amp; "&lt;/a&gt;"</f>
        <v>&lt;a href='https://brouter.de/brouter-web/#map=13/42.702213/0.467885/OpenTopoMap&amp;pois=0.467885,42.702213' target='_blank'&gt;&lt;img src='/wp-content/uploads/icono-mapa-topografico-small.png' alt='Mapa topográfico brouter.de' title='Mapa topográfico brouter.de'&gt;&lt;/a&gt;</v>
      </c>
      <c r="U168" s="47" t="str">
        <f>HYPERLINK("https://brouter.de/brouter-web/#map=13/"&amp;G168&amp;"/"&amp;H168&amp;"/OpenTopoMap&amp;pois="&amp;H168&amp;","&amp;G168)</f>
        <v>https://brouter.de/brouter-web/#map=13/42.702213/0.467885/OpenTopoMap&amp;pois=0.467885,42.702213</v>
      </c>
      <c r="V168" s="31" t="str">
        <f>"&lt;a href='https://gpx.studio/app#13/"&amp;G168&amp;"/"&amp;H168&amp;"' target='_blank'&gt;" &amp;"&lt;img src='/wp-content/uploads/icono-mapa-topografico-gpx-studio-small.png' alt='Mapa topográfico gpx.studio' title='Mapa topográfico gpx.studio'&gt;" &amp; "&lt;/a&gt;"</f>
        <v>&lt;a href='https://gpx.studio/app#13/42.702213/0.467885' target='_blank'&gt;&lt;img src='/wp-content/uploads/icono-mapa-topografico-gpx-studio-small.png' alt='Mapa topográfico gpx.studio' title='Mapa topográfico gpx.studio'&gt;&lt;/a&gt;</v>
      </c>
      <c r="W168" s="47" t="str">
        <f>HYPERLINK("https://gpx.studio/app#13/"&amp;G168&amp;"/"&amp;H168)</f>
        <v>https://gpx.studio/app#13/42.702213/0.467885</v>
      </c>
      <c r="X168" s="47" t="str">
        <f>HYPERLINK("https://nakarte.me/#m=13/"&amp;G168&amp;"/"&amp;H168&amp;"&amp;l=Czt/Sa")</f>
        <v>https://nakarte.me/#m=13/42.702213/0.467885&amp;l=Czt/Sa</v>
      </c>
      <c r="Y168" s="31" t="str">
        <f>"&lt;a href='https://www.google.com/maps/dir/42.8664,-2.6852/" &amp; G168&amp; "," &amp; H168 &amp; "' target='_blank'&gt;" &amp;"&lt;img src='/wp-content/uploads/icono-navegacion-google-maps-small.png' alt='Navegación Google Maps' title='Navegación Google Maps'&gt;" &amp; "&lt;/a&gt;"</f>
        <v>&lt;a href='https://www.google.com/maps/dir/42.8664,-2.6852/42.702213,0.467885' target='_blank'&gt;&lt;img src='/wp-content/uploads/icono-navegacion-google-maps-small.png' alt='Navegación Google Maps' title='Navegación Google Maps'&gt;&lt;/a&gt;</v>
      </c>
      <c r="Z168" s="46" t="str">
        <f>"&lt;a style='display: block; text-align: center; padding: 0px 0; font-size: 1.4em;' href='https://tresmiles.es/mapa.html?lat="&amp;G168&amp;"&amp;lon="&amp;H168&amp;"&amp;zoom=17'&gt;&lt;img src='/wp-content/uploads/icono-mapa-topografico-small.png' alt='Mapa' title='Mapa'&gt;&lt;/a&gt;"</f>
        <v>&lt;a style='display: block; text-align: center; padding: 0px 0; font-size: 1.4em;' href='https://tresmiles.es/mapa.html?lat=42.702213&amp;lon=0.467885&amp;zoom=17'&gt;&lt;img src='/wp-content/uploads/icono-mapa-topografico-small.png' alt='Mapa' title='Mapa'&gt;&lt;/a&gt;</v>
      </c>
      <c r="AA168" s="46" t="str">
        <f>IF(J168="",
"",
"&lt;div style='display: block; text-align: center; padding: 0px 0; font-size: 1.4em;'&gt;"&amp;
"&lt;a href='#!' class='open-popup' data-info='"&amp;"ℹ "&amp;J168&amp;"'&gt;"&amp;
"&lt;img src='/wp-content/uploads/icono-informacion-small.png' alt='Más información' title='Más información'&gt;"
&amp;"&lt;/a&gt;&lt;/div&gt;"
)</f>
        <v/>
      </c>
    </row>
    <row r="169" spans="1:27" ht="14.5" customHeight="1" x14ac:dyDescent="0.35">
      <c r="A169" s="32" t="s">
        <v>1025</v>
      </c>
      <c r="B169" s="32" t="s">
        <v>6</v>
      </c>
      <c r="C169" s="32" t="s">
        <v>1903</v>
      </c>
      <c r="D169" s="33" t="s">
        <v>38</v>
      </c>
      <c r="E169" s="37" t="s">
        <v>4</v>
      </c>
      <c r="F169" s="36">
        <v>3001</v>
      </c>
      <c r="G169" s="37" t="s">
        <v>1143</v>
      </c>
      <c r="H169" s="37" t="s">
        <v>1144</v>
      </c>
      <c r="I169" s="37" t="s">
        <v>52</v>
      </c>
      <c r="J169" s="45" t="s">
        <v>1591</v>
      </c>
      <c r="K169" s="45" t="s">
        <v>1021</v>
      </c>
      <c r="L169" s="45" t="s">
        <v>1021</v>
      </c>
      <c r="M169" s="55">
        <v>0</v>
      </c>
      <c r="N169" s="46" t="str">
        <f>"&lt;wpt lat="""&amp;G169&amp;""" lon="""&amp;H169&amp;"""&gt;&lt;ele&gt;"&amp;F169&amp;"&lt;/ele&gt;&lt;name&gt;"&amp;D169&amp;"&lt;/name&gt;&lt;desc&gt;Nombre oficial: "&amp;E169&amp;"&amp;#10;Altitud: "&amp;F169&amp;" m &amp;#10;Dificultad: "&amp;I169&amp;"&amp;#10;Más información: "&amp;J169&amp;"&lt;/desc&gt;&lt;/wpt&gt;"</f>
        <v>&lt;wpt lat="42.69335" lon="0.47119"&gt;&lt;ele&gt;3001&lt;/ele&gt;&lt;name&gt;Gías inferior&lt;/name&gt;&lt;desc&gt;Nombre oficial: &amp;#10;Altitud: 3001 m &amp;#10;Dificultad: F&amp;#10;Más información: Nuevo Sostremetries 2023 3000,59 m y 13,47 m prominencia&lt;/desc&gt;&lt;/wpt&gt;</v>
      </c>
      <c r="O169" s="48" t="str">
        <f>HYPERLINK("https://www.openstreetmap.org/edit#map=18/"&amp;G169 &amp; "/"&amp; H169 )</f>
        <v>https://www.openstreetmap.org/edit#map=18/42.69335/0.47119</v>
      </c>
      <c r="P169" s="31" t="str">
        <f>"&lt;a href='https://www.windy.com/"&amp;G169&amp;"/"&amp;H169&amp;"/wind?"&amp;G169&amp;","&amp;H169&amp;",13' target='_blank'&gt;&lt;img src='/wp-content/uploads/icono-windy-small.png' alt='Windy' title='Viento Windy'&gt;&lt;/a&gt;"</f>
        <v>&lt;a href='https://www.windy.com/42.69335/0.47119/wind?42.69335,0.47119,13' target='_blank'&gt;&lt;img src='/wp-content/uploads/icono-windy-small.png' alt='Windy' title='Viento Windy'&gt;&lt;/a&gt;</v>
      </c>
      <c r="Q169" s="47" t="str">
        <f>HYPERLINK("https://www.windy.com/"&amp;G169&amp;"/"&amp;H169&amp;"/wind?"&amp;G169&amp;","&amp;H169&amp;",13")</f>
        <v>https://www.windy.com/42.69335/0.47119/wind?42.69335,0.47119,13</v>
      </c>
      <c r="R169" s="31" t="str">
        <f>"&lt;a href='https://www.meteoblue.com/es/tiempo/pronostico/multimodel/"&amp;G169 &amp; "N" &amp; H169 &amp; "E" &amp; "' target='_blank'&gt;" &amp;"&lt;img src='/wp-content/uploads/icono-meteoblue-small.png' alt='Meteoblue' title='Multimodel Meteoblue'&gt;" &amp; "&lt;/a&gt;"</f>
        <v>&lt;a href='https://www.meteoblue.com/es/tiempo/pronostico/multimodel/42.69335N0.47119E' target='_blank'&gt;&lt;img src='/wp-content/uploads/icono-meteoblue-small.png' alt='Meteoblue' title='Multimodel Meteoblue'&gt;&lt;/a&gt;</v>
      </c>
      <c r="S169" s="47" t="str">
        <f>HYPERLINK("https://www.meteoblue.com/es/tiempo/pronostico/multimodel/"&amp;G169 &amp; "N" &amp; H169 &amp; "E")</f>
        <v>https://www.meteoblue.com/es/tiempo/pronostico/multimodel/42.69335N0.47119E</v>
      </c>
      <c r="T169" s="31" t="str">
        <f>"&lt;a href='https://brouter.de/brouter-web/#map=13/"&amp;G169&amp;"/"&amp;H169&amp;"/OpenTopoMap&amp;pois="&amp;H169&amp;","&amp;G169&amp; "' target='_blank'&gt;" &amp;"&lt;img src='/wp-content/uploads/icono-mapa-topografico-small.png' alt='Mapa topográfico brouter.de' title='Mapa topográfico brouter.de'&gt;" &amp; "&lt;/a&gt;"</f>
        <v>&lt;a href='https://brouter.de/brouter-web/#map=13/42.69335/0.47119/OpenTopoMap&amp;pois=0.47119,42.69335' target='_blank'&gt;&lt;img src='/wp-content/uploads/icono-mapa-topografico-small.png' alt='Mapa topográfico brouter.de' title='Mapa topográfico brouter.de'&gt;&lt;/a&gt;</v>
      </c>
      <c r="U169" s="47" t="str">
        <f>HYPERLINK("https://brouter.de/brouter-web/#map=13/"&amp;G169&amp;"/"&amp;H169&amp;"/OpenTopoMap&amp;pois="&amp;H169&amp;","&amp;G169)</f>
        <v>https://brouter.de/brouter-web/#map=13/42.69335/0.47119/OpenTopoMap&amp;pois=0.47119,42.69335</v>
      </c>
      <c r="V169" s="31" t="str">
        <f>"&lt;a href='https://gpx.studio/app#13/"&amp;G169&amp;"/"&amp;H169&amp;"' target='_blank'&gt;" &amp;"&lt;img src='/wp-content/uploads/icono-mapa-topografico-gpx-studio-small.png' alt='Mapa topográfico gpx.studio' title='Mapa topográfico gpx.studio'&gt;" &amp; "&lt;/a&gt;"</f>
        <v>&lt;a href='https://gpx.studio/app#13/42.69335/0.47119' target='_blank'&gt;&lt;img src='/wp-content/uploads/icono-mapa-topografico-gpx-studio-small.png' alt='Mapa topográfico gpx.studio' title='Mapa topográfico gpx.studio'&gt;&lt;/a&gt;</v>
      </c>
      <c r="W169" s="47" t="str">
        <f>HYPERLINK("https://gpx.studio/app#13/"&amp;G169&amp;"/"&amp;H169)</f>
        <v>https://gpx.studio/app#13/42.69335/0.47119</v>
      </c>
      <c r="X169" s="47" t="str">
        <f>HYPERLINK("https://nakarte.me/#m=13/"&amp;G169&amp;"/"&amp;H169&amp;"&amp;l=Czt/Sa")</f>
        <v>https://nakarte.me/#m=13/42.69335/0.47119&amp;l=Czt/Sa</v>
      </c>
      <c r="Y169" s="31" t="str">
        <f>"&lt;a href='https://www.google.com/maps/dir/42.8664,-2.6852/" &amp; G169&amp; "," &amp; H169 &amp; "' target='_blank'&gt;" &amp;"&lt;img src='/wp-content/uploads/icono-navegacion-google-maps-small.png' alt='Navegación Google Maps' title='Navegación Google Maps'&gt;" &amp; "&lt;/a&gt;"</f>
        <v>&lt;a href='https://www.google.com/maps/dir/42.8664,-2.6852/42.69335,0.47119' target='_blank'&gt;&lt;img src='/wp-content/uploads/icono-navegacion-google-maps-small.png' alt='Navegación Google Maps' title='Navegación Google Maps'&gt;&lt;/a&gt;</v>
      </c>
      <c r="Z169" s="46" t="str">
        <f>"&lt;a style='display: block; text-align: center; padding: 0px 0; font-size: 1.4em;' href='https://tresmiles.es/mapa.html?lat="&amp;G169&amp;"&amp;lon="&amp;H169&amp;"&amp;zoom=17'&gt;&lt;img src='/wp-content/uploads/icono-mapa-topografico-small.png' alt='Mapa' title='Mapa'&gt;&lt;/a&gt;"</f>
        <v>&lt;a style='display: block; text-align: center; padding: 0px 0; font-size: 1.4em;' href='https://tresmiles.es/mapa.html?lat=42.69335&amp;lon=0.47119&amp;zoom=17'&gt;&lt;img src='/wp-content/uploads/icono-mapa-topografico-small.png' alt='Mapa' title='Mapa'&gt;&lt;/a&gt;</v>
      </c>
      <c r="AA169" s="46" t="str">
        <f>IF(J169="",
"",
"&lt;div style='display: block; text-align: center; padding: 0px 0; font-size: 1.4em;'&gt;"&amp;
"&lt;a href='#!' class='open-popup' data-info='"&amp;"ℹ "&amp;J169&amp;"'&gt;"&amp;
"&lt;img src='/wp-content/uploads/icono-informacion-small.png' alt='Más información' title='Más información'&gt;"
&amp;"&lt;/a&gt;&lt;/div&gt;"
)</f>
        <v>&lt;div style='display: block; text-align: center; padding: 0px 0; font-size: 1.4em;'&gt;&lt;a href='#!' class='open-popup' data-info='ℹ Nuevo Sostremetries 2023 3000,59 m y 13,47 m prominencia'&gt;&lt;img src='/wp-content/uploads/icono-informacion-small.png' alt='Más información' title='Más información'&gt;&lt;/a&gt;&lt;/div&gt;</v>
      </c>
    </row>
    <row r="170" spans="1:27" ht="14.5" customHeight="1" x14ac:dyDescent="0.35">
      <c r="A170" s="32" t="s">
        <v>1026</v>
      </c>
      <c r="B170" s="32" t="s">
        <v>1230</v>
      </c>
      <c r="C170" s="32" t="s">
        <v>1904</v>
      </c>
      <c r="D170" s="33" t="s">
        <v>1556</v>
      </c>
      <c r="E170" s="37" t="s">
        <v>4</v>
      </c>
      <c r="F170" s="36">
        <v>3192</v>
      </c>
      <c r="G170" s="37" t="s">
        <v>1027</v>
      </c>
      <c r="H170" s="37" t="s">
        <v>1028</v>
      </c>
      <c r="I170" s="37" t="s">
        <v>47</v>
      </c>
      <c r="J170" s="45"/>
      <c r="K170" s="45" t="s">
        <v>1022</v>
      </c>
      <c r="L170" s="45"/>
      <c r="M170" s="55">
        <v>1</v>
      </c>
      <c r="N170" s="46" t="str">
        <f>"&lt;wpt lat="""&amp;G170&amp;""" lon="""&amp;H170&amp;"""&gt;&lt;ele&gt;"&amp;F170&amp;"&lt;/ele&gt;&lt;name&gt;"&amp;D170&amp;"&lt;/name&gt;&lt;desc&gt;Nombre oficial: "&amp;E170&amp;"&amp;#10;Altitud: "&amp;F170&amp;" m &amp;#10;Dificultad: "&amp;I170&amp;"&amp;#10;Más información: "&amp;J170&amp;"&lt;/desc&gt;&lt;/wpt&gt;"</f>
        <v>&lt;wpt lat="42.800827" lon="0.100127"&gt;&lt;ele&gt;3192&lt;/ele&gt;&lt;name&gt;Pic Long&lt;/name&gt;&lt;desc&gt;Nombre oficial: &amp;#10;Altitud: 3192 m &amp;#10;Dificultad: PD+&amp;#10;Más información: &lt;/desc&gt;&lt;/wpt&gt;</v>
      </c>
      <c r="O170" s="48" t="str">
        <f>HYPERLINK("https://www.openstreetmap.org/edit#map=18/"&amp;G170 &amp; "/"&amp; H170 )</f>
        <v>https://www.openstreetmap.org/edit#map=18/42.800827/0.100127</v>
      </c>
      <c r="P170" s="31" t="str">
        <f>"&lt;a href='https://www.windy.com/"&amp;G170&amp;"/"&amp;H170&amp;"/wind?"&amp;G170&amp;","&amp;H170&amp;",13' target='_blank'&gt;&lt;img src='/wp-content/uploads/icono-windy-small.png' alt='Windy' title='Viento Windy'&gt;&lt;/a&gt;"</f>
        <v>&lt;a href='https://www.windy.com/42.800827/0.100127/wind?42.800827,0.100127,13' target='_blank'&gt;&lt;img src='/wp-content/uploads/icono-windy-small.png' alt='Windy' title='Viento Windy'&gt;&lt;/a&gt;</v>
      </c>
      <c r="Q170" s="47" t="str">
        <f>HYPERLINK("https://www.windy.com/"&amp;G170&amp;"/"&amp;H170&amp;"/wind?"&amp;G170&amp;","&amp;H170&amp;",13")</f>
        <v>https://www.windy.com/42.800827/0.100127/wind?42.800827,0.100127,13</v>
      </c>
      <c r="R170" s="31" t="str">
        <f>"&lt;a href='https://www.meteoblue.com/es/tiempo/pronostico/multimodel/"&amp;G170 &amp; "N" &amp; H170 &amp; "E" &amp; "' target='_blank'&gt;" &amp;"&lt;img src='/wp-content/uploads/icono-meteoblue-small.png' alt='Meteoblue' title='Multimodel Meteoblue'&gt;" &amp; "&lt;/a&gt;"</f>
        <v>&lt;a href='https://www.meteoblue.com/es/tiempo/pronostico/multimodel/42.800827N0.100127E' target='_blank'&gt;&lt;img src='/wp-content/uploads/icono-meteoblue-small.png' alt='Meteoblue' title='Multimodel Meteoblue'&gt;&lt;/a&gt;</v>
      </c>
      <c r="S170" s="47" t="str">
        <f>HYPERLINK("https://www.meteoblue.com/es/tiempo/pronostico/multimodel/"&amp;G170 &amp; "N" &amp; H170 &amp; "E")</f>
        <v>https://www.meteoblue.com/es/tiempo/pronostico/multimodel/42.800827N0.100127E</v>
      </c>
      <c r="T170" s="31" t="str">
        <f>"&lt;a href='https://brouter.de/brouter-web/#map=13/"&amp;G170&amp;"/"&amp;H170&amp;"/OpenTopoMap&amp;pois="&amp;H170&amp;","&amp;G170&amp; "' target='_blank'&gt;" &amp;"&lt;img src='/wp-content/uploads/icono-mapa-topografico-small.png' alt='Mapa topográfico brouter.de' title='Mapa topográfico brouter.de'&gt;" &amp; "&lt;/a&gt;"</f>
        <v>&lt;a href='https://brouter.de/brouter-web/#map=13/42.800827/0.100127/OpenTopoMap&amp;pois=0.100127,42.800827' target='_blank'&gt;&lt;img src='/wp-content/uploads/icono-mapa-topografico-small.png' alt='Mapa topográfico brouter.de' title='Mapa topográfico brouter.de'&gt;&lt;/a&gt;</v>
      </c>
      <c r="U170" s="47" t="str">
        <f>HYPERLINK("https://brouter.de/brouter-web/#map=13/"&amp;G170&amp;"/"&amp;H170&amp;"/OpenTopoMap&amp;pois="&amp;H170&amp;","&amp;G170)</f>
        <v>https://brouter.de/brouter-web/#map=13/42.800827/0.100127/OpenTopoMap&amp;pois=0.100127,42.800827</v>
      </c>
      <c r="V170" s="31" t="str">
        <f>"&lt;a href='https://gpx.studio/app#13/"&amp;G170&amp;"/"&amp;H170&amp;"' target='_blank'&gt;" &amp;"&lt;img src='/wp-content/uploads/icono-mapa-topografico-gpx-studio-small.png' alt='Mapa topográfico gpx.studio' title='Mapa topográfico gpx.studio'&gt;" &amp; "&lt;/a&gt;"</f>
        <v>&lt;a href='https://gpx.studio/app#13/42.800827/0.100127' target='_blank'&gt;&lt;img src='/wp-content/uploads/icono-mapa-topografico-gpx-studio-small.png' alt='Mapa topográfico gpx.studio' title='Mapa topográfico gpx.studio'&gt;&lt;/a&gt;</v>
      </c>
      <c r="W170" s="47" t="str">
        <f>HYPERLINK("https://gpx.studio/app#13/"&amp;G170&amp;"/"&amp;H170)</f>
        <v>https://gpx.studio/app#13/42.800827/0.100127</v>
      </c>
      <c r="X170" s="47" t="str">
        <f>HYPERLINK("https://nakarte.me/#m=13/"&amp;G170&amp;"/"&amp;H170&amp;"&amp;l=Czt/Sa")</f>
        <v>https://nakarte.me/#m=13/42.800827/0.100127&amp;l=Czt/Sa</v>
      </c>
      <c r="Y170" s="31" t="str">
        <f>"&lt;a href='https://www.google.com/maps/dir/42.8664,-2.6852/" &amp; G170&amp; "," &amp; H170 &amp; "' target='_blank'&gt;" &amp;"&lt;img src='/wp-content/uploads/icono-navegacion-google-maps-small.png' alt='Navegación Google Maps' title='Navegación Google Maps'&gt;" &amp; "&lt;/a&gt;"</f>
        <v>&lt;a href='https://www.google.com/maps/dir/42.8664,-2.6852/42.800827,0.100127' target='_blank'&gt;&lt;img src='/wp-content/uploads/icono-navegacion-google-maps-small.png' alt='Navegación Google Maps' title='Navegación Google Maps'&gt;&lt;/a&gt;</v>
      </c>
      <c r="Z170" s="46" t="str">
        <f>"&lt;a style='display: block; text-align: center; padding: 0px 0; font-size: 1.4em;' href='https://tresmiles.es/mapa.html?lat="&amp;G170&amp;"&amp;lon="&amp;H170&amp;"&amp;zoom=17'&gt;&lt;img src='/wp-content/uploads/icono-mapa-topografico-small.png' alt='Mapa' title='Mapa'&gt;&lt;/a&gt;"</f>
        <v>&lt;a style='display: block; text-align: center; padding: 0px 0; font-size: 1.4em;' href='https://tresmiles.es/mapa.html?lat=42.800827&amp;lon=0.100127&amp;zoom=17'&gt;&lt;img src='/wp-content/uploads/icono-mapa-topografico-small.png' alt='Mapa' title='Mapa'&gt;&lt;/a&gt;</v>
      </c>
      <c r="AA170" s="46" t="str">
        <f>IF(J170="",
"",
"&lt;div style='display: block; text-align: center; padding: 0px 0; font-size: 1.4em;'&gt;"&amp;
"&lt;a href='#!' class='open-popup' data-info='"&amp;"ℹ "&amp;J170&amp;"'&gt;"&amp;
"&lt;img src='/wp-content/uploads/icono-informacion-small.png' alt='Más información' title='Más información'&gt;"
&amp;"&lt;/a&gt;&lt;/div&gt;"
)</f>
        <v/>
      </c>
    </row>
    <row r="171" spans="1:27" ht="14.5" customHeight="1" x14ac:dyDescent="0.35">
      <c r="A171" s="32" t="s">
        <v>1026</v>
      </c>
      <c r="B171" s="32" t="s">
        <v>1230</v>
      </c>
      <c r="C171" s="32" t="s">
        <v>1904</v>
      </c>
      <c r="D171" s="33" t="s">
        <v>1551</v>
      </c>
      <c r="E171" s="37" t="s">
        <v>4</v>
      </c>
      <c r="F171" s="36">
        <v>3173</v>
      </c>
      <c r="G171" s="37" t="s">
        <v>1049</v>
      </c>
      <c r="H171" s="37" t="s">
        <v>1050</v>
      </c>
      <c r="I171" s="37" t="s">
        <v>52</v>
      </c>
      <c r="J171" s="45"/>
      <c r="K171" s="45" t="s">
        <v>1022</v>
      </c>
      <c r="L171" s="45"/>
      <c r="M171" s="55">
        <v>2</v>
      </c>
      <c r="N171" s="46" t="str">
        <f>"&lt;wpt lat="""&amp;G171&amp;""" lon="""&amp;H171&amp;"""&gt;&lt;ele&gt;"&amp;F171&amp;"&lt;/ele&gt;&lt;name&gt;"&amp;D171&amp;"&lt;/name&gt;&lt;desc&gt;Nombre oficial: "&amp;E171&amp;"&amp;#10;Altitud: "&amp;F171&amp;" m &amp;#10;Dificultad: "&amp;I171&amp;"&amp;#10;Más información: "&amp;J171&amp;"&lt;/desc&gt;&lt;/wpt&gt;"</f>
        <v>&lt;wpt lat="42.792031" lon="0.119707"&gt;&lt;ele&gt;3173&lt;/ele&gt;&lt;name&gt;Pic Campbieil&lt;/name&gt;&lt;desc&gt;Nombre oficial: &amp;#10;Altitud: 3173 m &amp;#10;Dificultad: F&amp;#10;Más información: &lt;/desc&gt;&lt;/wpt&gt;</v>
      </c>
      <c r="O171" s="48" t="str">
        <f>HYPERLINK("https://www.openstreetmap.org/edit#map=18/"&amp;G171 &amp; "/"&amp; H171 )</f>
        <v>https://www.openstreetmap.org/edit#map=18/42.792031/0.119707</v>
      </c>
      <c r="P171" s="31" t="str">
        <f>"&lt;a href='https://www.windy.com/"&amp;G171&amp;"/"&amp;H171&amp;"/wind?"&amp;G171&amp;","&amp;H171&amp;",13' target='_blank'&gt;&lt;img src='/wp-content/uploads/icono-windy-small.png' alt='Windy' title='Viento Windy'&gt;&lt;/a&gt;"</f>
        <v>&lt;a href='https://www.windy.com/42.792031/0.119707/wind?42.792031,0.119707,13' target='_blank'&gt;&lt;img src='/wp-content/uploads/icono-windy-small.png' alt='Windy' title='Viento Windy'&gt;&lt;/a&gt;</v>
      </c>
      <c r="Q171" s="47" t="str">
        <f>HYPERLINK("https://www.windy.com/"&amp;G171&amp;"/"&amp;H171&amp;"/wind?"&amp;G171&amp;","&amp;H171&amp;",13")</f>
        <v>https://www.windy.com/42.792031/0.119707/wind?42.792031,0.119707,13</v>
      </c>
      <c r="R171" s="31" t="str">
        <f>"&lt;a href='https://www.meteoblue.com/es/tiempo/pronostico/multimodel/"&amp;G171 &amp; "N" &amp; H171 &amp; "E" &amp; "' target='_blank'&gt;" &amp;"&lt;img src='/wp-content/uploads/icono-meteoblue-small.png' alt='Meteoblue' title='Multimodel Meteoblue'&gt;" &amp; "&lt;/a&gt;"</f>
        <v>&lt;a href='https://www.meteoblue.com/es/tiempo/pronostico/multimodel/42.792031N0.119707E' target='_blank'&gt;&lt;img src='/wp-content/uploads/icono-meteoblue-small.png' alt='Meteoblue' title='Multimodel Meteoblue'&gt;&lt;/a&gt;</v>
      </c>
      <c r="S171" s="47" t="str">
        <f>HYPERLINK("https://www.meteoblue.com/es/tiempo/pronostico/multimodel/"&amp;G171 &amp; "N" &amp; H171 &amp; "E")</f>
        <v>https://www.meteoblue.com/es/tiempo/pronostico/multimodel/42.792031N0.119707E</v>
      </c>
      <c r="T171" s="31" t="str">
        <f>"&lt;a href='https://brouter.de/brouter-web/#map=13/"&amp;G171&amp;"/"&amp;H171&amp;"/OpenTopoMap&amp;pois="&amp;H171&amp;","&amp;G171&amp; "' target='_blank'&gt;" &amp;"&lt;img src='/wp-content/uploads/icono-mapa-topografico-small.png' alt='Mapa topográfico brouter.de' title='Mapa topográfico brouter.de'&gt;" &amp; "&lt;/a&gt;"</f>
        <v>&lt;a href='https://brouter.de/brouter-web/#map=13/42.792031/0.119707/OpenTopoMap&amp;pois=0.119707,42.792031' target='_blank'&gt;&lt;img src='/wp-content/uploads/icono-mapa-topografico-small.png' alt='Mapa topográfico brouter.de' title='Mapa topográfico brouter.de'&gt;&lt;/a&gt;</v>
      </c>
      <c r="U171" s="47" t="str">
        <f>HYPERLINK("https://brouter.de/brouter-web/#map=13/"&amp;G171&amp;"/"&amp;H171&amp;"/OpenTopoMap&amp;pois="&amp;H171&amp;","&amp;G171)</f>
        <v>https://brouter.de/brouter-web/#map=13/42.792031/0.119707/OpenTopoMap&amp;pois=0.119707,42.792031</v>
      </c>
      <c r="V171" s="31" t="str">
        <f>"&lt;a href='https://gpx.studio/app#13/"&amp;G171&amp;"/"&amp;H171&amp;"' target='_blank'&gt;" &amp;"&lt;img src='/wp-content/uploads/icono-mapa-topografico-gpx-studio-small.png' alt='Mapa topográfico gpx.studio' title='Mapa topográfico gpx.studio'&gt;" &amp; "&lt;/a&gt;"</f>
        <v>&lt;a href='https://gpx.studio/app#13/42.792031/0.119707' target='_blank'&gt;&lt;img src='/wp-content/uploads/icono-mapa-topografico-gpx-studio-small.png' alt='Mapa topográfico gpx.studio' title='Mapa topográfico gpx.studio'&gt;&lt;/a&gt;</v>
      </c>
      <c r="W171" s="47" t="str">
        <f>HYPERLINK("https://gpx.studio/app#13/"&amp;G171&amp;"/"&amp;H171)</f>
        <v>https://gpx.studio/app#13/42.792031/0.119707</v>
      </c>
      <c r="X171" s="47" t="str">
        <f>HYPERLINK("https://nakarte.me/#m=13/"&amp;G171&amp;"/"&amp;H171&amp;"&amp;l=Czt/Sa")</f>
        <v>https://nakarte.me/#m=13/42.792031/0.119707&amp;l=Czt/Sa</v>
      </c>
      <c r="Y171" s="31" t="str">
        <f>"&lt;a href='https://www.google.com/maps/dir/42.8664,-2.6852/" &amp; G171&amp; "," &amp; H171 &amp; "' target='_blank'&gt;" &amp;"&lt;img src='/wp-content/uploads/icono-navegacion-google-maps-small.png' alt='Navegación Google Maps' title='Navegación Google Maps'&gt;" &amp; "&lt;/a&gt;"</f>
        <v>&lt;a href='https://www.google.com/maps/dir/42.8664,-2.6852/42.792031,0.119707' target='_blank'&gt;&lt;img src='/wp-content/uploads/icono-navegacion-google-maps-small.png' alt='Navegación Google Maps' title='Navegación Google Maps'&gt;&lt;/a&gt;</v>
      </c>
      <c r="Z171" s="46" t="str">
        <f>"&lt;a style='display: block; text-align: center; padding: 0px 0; font-size: 1.4em;' href='https://tresmiles.es/mapa.html?lat="&amp;G171&amp;"&amp;lon="&amp;H171&amp;"&amp;zoom=17'&gt;&lt;img src='/wp-content/uploads/icono-mapa-topografico-small.png' alt='Mapa' title='Mapa'&gt;&lt;/a&gt;"</f>
        <v>&lt;a style='display: block; text-align: center; padding: 0px 0; font-size: 1.4em;' href='https://tresmiles.es/mapa.html?lat=42.792031&amp;lon=0.119707&amp;zoom=17'&gt;&lt;img src='/wp-content/uploads/icono-mapa-topografico-small.png' alt='Mapa' title='Mapa'&gt;&lt;/a&gt;</v>
      </c>
      <c r="AA171" s="46" t="str">
        <f>IF(J171="",
"",
"&lt;div style='display: block; text-align: center; padding: 0px 0; font-size: 1.4em;'&gt;"&amp;
"&lt;a href='#!' class='open-popup' data-info='"&amp;"ℹ "&amp;J171&amp;"'&gt;"&amp;
"&lt;img src='/wp-content/uploads/icono-informacion-small.png' alt='Más información' title='Más información'&gt;"
&amp;"&lt;/a&gt;&lt;/div&gt;"
)</f>
        <v/>
      </c>
    </row>
    <row r="172" spans="1:27" ht="14.5" customHeight="1" x14ac:dyDescent="0.35">
      <c r="A172" s="32" t="s">
        <v>1026</v>
      </c>
      <c r="B172" s="32" t="s">
        <v>1230</v>
      </c>
      <c r="C172" s="32" t="s">
        <v>1904</v>
      </c>
      <c r="D172" s="33" t="s">
        <v>1550</v>
      </c>
      <c r="E172" s="37" t="s">
        <v>4</v>
      </c>
      <c r="F172" s="36">
        <v>3160</v>
      </c>
      <c r="G172" s="49" t="s">
        <v>1029</v>
      </c>
      <c r="H172" s="49" t="s">
        <v>1030</v>
      </c>
      <c r="I172" s="37" t="s">
        <v>51</v>
      </c>
      <c r="J172" s="45"/>
      <c r="K172" s="45" t="s">
        <v>1022</v>
      </c>
      <c r="L172" s="45"/>
      <c r="M172" s="55">
        <v>1</v>
      </c>
      <c r="N172" s="46" t="str">
        <f>"&lt;wpt lat="""&amp;G172&amp;""" lon="""&amp;H172&amp;"""&gt;&lt;ele&gt;"&amp;F172&amp;"&lt;/ele&gt;&lt;name&gt;"&amp;D172&amp;"&lt;/name&gt;&lt;desc&gt;Nombre oficial: "&amp;E172&amp;"&amp;#10;Altitud: "&amp;F172&amp;" m &amp;#10;Dificultad: "&amp;I172&amp;"&amp;#10;Más información: "&amp;J172&amp;"&lt;/desc&gt;&lt;/wpt&gt;"</f>
        <v>&lt;wpt lat="42.797770" lon="0.104241"&gt;&lt;ele&gt;3160&lt;/ele&gt;&lt;name&gt;Pic Badet&lt;/name&gt;&lt;desc&gt;Nombre oficial: &amp;#10;Altitud: 3160 m &amp;#10;Dificultad: PD-&amp;#10;Más información: &lt;/desc&gt;&lt;/wpt&gt;</v>
      </c>
      <c r="O172" s="48" t="str">
        <f>HYPERLINK("https://www.openstreetmap.org/edit#map=18/"&amp;G172 &amp; "/"&amp; H172 )</f>
        <v>https://www.openstreetmap.org/edit#map=18/42.797770/0.104241</v>
      </c>
      <c r="P172" s="31" t="str">
        <f>"&lt;a href='https://www.windy.com/"&amp;G172&amp;"/"&amp;H172&amp;"/wind?"&amp;G172&amp;","&amp;H172&amp;",13' target='_blank'&gt;&lt;img src='/wp-content/uploads/icono-windy-small.png' alt='Windy' title='Viento Windy'&gt;&lt;/a&gt;"</f>
        <v>&lt;a href='https://www.windy.com/42.797770/0.104241/wind?42.797770,0.104241,13' target='_blank'&gt;&lt;img src='/wp-content/uploads/icono-windy-small.png' alt='Windy' title='Viento Windy'&gt;&lt;/a&gt;</v>
      </c>
      <c r="Q172" s="47" t="str">
        <f>HYPERLINK("https://www.windy.com/"&amp;G172&amp;"/"&amp;H172&amp;"/wind?"&amp;G172&amp;","&amp;H172&amp;",13")</f>
        <v>https://www.windy.com/42.797770/0.104241/wind?42.797770,0.104241,13</v>
      </c>
      <c r="R172" s="31" t="str">
        <f>"&lt;a href='https://www.meteoblue.com/es/tiempo/pronostico/multimodel/"&amp;G172 &amp; "N" &amp; H172 &amp; "E" &amp; "' target='_blank'&gt;" &amp;"&lt;img src='/wp-content/uploads/icono-meteoblue-small.png' alt='Meteoblue' title='Multimodel Meteoblue'&gt;" &amp; "&lt;/a&gt;"</f>
        <v>&lt;a href='https://www.meteoblue.com/es/tiempo/pronostico/multimodel/42.797770N0.104241E' target='_blank'&gt;&lt;img src='/wp-content/uploads/icono-meteoblue-small.png' alt='Meteoblue' title='Multimodel Meteoblue'&gt;&lt;/a&gt;</v>
      </c>
      <c r="S172" s="47" t="str">
        <f>HYPERLINK("https://www.meteoblue.com/es/tiempo/pronostico/multimodel/"&amp;G172 &amp; "N" &amp; H172 &amp; "E")</f>
        <v>https://www.meteoblue.com/es/tiempo/pronostico/multimodel/42.797770N0.104241E</v>
      </c>
      <c r="T172" s="31" t="str">
        <f>"&lt;a href='https://brouter.de/brouter-web/#map=13/"&amp;G172&amp;"/"&amp;H172&amp;"/OpenTopoMap&amp;pois="&amp;H172&amp;","&amp;G172&amp; "' target='_blank'&gt;" &amp;"&lt;img src='/wp-content/uploads/icono-mapa-topografico-small.png' alt='Mapa topográfico brouter.de' title='Mapa topográfico brouter.de'&gt;" &amp; "&lt;/a&gt;"</f>
        <v>&lt;a href='https://brouter.de/brouter-web/#map=13/42.797770/0.104241/OpenTopoMap&amp;pois=0.104241,42.797770' target='_blank'&gt;&lt;img src='/wp-content/uploads/icono-mapa-topografico-small.png' alt='Mapa topográfico brouter.de' title='Mapa topográfico brouter.de'&gt;&lt;/a&gt;</v>
      </c>
      <c r="U172" s="47" t="str">
        <f>HYPERLINK("https://brouter.de/brouter-web/#map=13/"&amp;G172&amp;"/"&amp;H172&amp;"/OpenTopoMap&amp;pois="&amp;H172&amp;","&amp;G172)</f>
        <v>https://brouter.de/brouter-web/#map=13/42.797770/0.104241/OpenTopoMap&amp;pois=0.104241,42.797770</v>
      </c>
      <c r="V172" s="31" t="str">
        <f>"&lt;a href='https://gpx.studio/app#13/"&amp;G172&amp;"/"&amp;H172&amp;"' target='_blank'&gt;" &amp;"&lt;img src='/wp-content/uploads/icono-mapa-topografico-gpx-studio-small.png' alt='Mapa topográfico gpx.studio' title='Mapa topográfico gpx.studio'&gt;" &amp; "&lt;/a&gt;"</f>
        <v>&lt;a href='https://gpx.studio/app#13/42.797770/0.104241' target='_blank'&gt;&lt;img src='/wp-content/uploads/icono-mapa-topografico-gpx-studio-small.png' alt='Mapa topográfico gpx.studio' title='Mapa topográfico gpx.studio'&gt;&lt;/a&gt;</v>
      </c>
      <c r="W172" s="47" t="str">
        <f>HYPERLINK("https://gpx.studio/app#13/"&amp;G172&amp;"/"&amp;H172)</f>
        <v>https://gpx.studio/app#13/42.797770/0.104241</v>
      </c>
      <c r="X172" s="47" t="str">
        <f>HYPERLINK("https://nakarte.me/#m=13/"&amp;G172&amp;"/"&amp;H172&amp;"&amp;l=Czt/Sa")</f>
        <v>https://nakarte.me/#m=13/42.797770/0.104241&amp;l=Czt/Sa</v>
      </c>
      <c r="Y172" s="31" t="str">
        <f>"&lt;a href='https://www.google.com/maps/dir/42.8664,-2.6852/" &amp; G172&amp; "," &amp; H172 &amp; "' target='_blank'&gt;" &amp;"&lt;img src='/wp-content/uploads/icono-navegacion-google-maps-small.png' alt='Navegación Google Maps' title='Navegación Google Maps'&gt;" &amp; "&lt;/a&gt;"</f>
        <v>&lt;a href='https://www.google.com/maps/dir/42.8664,-2.6852/42.797770,0.104241' target='_blank'&gt;&lt;img src='/wp-content/uploads/icono-navegacion-google-maps-small.png' alt='Navegación Google Maps' title='Navegación Google Maps'&gt;&lt;/a&gt;</v>
      </c>
      <c r="Z172" s="46" t="str">
        <f>"&lt;a style='display: block; text-align: center; padding: 0px 0; font-size: 1.4em;' href='https://tresmiles.es/mapa.html?lat="&amp;G172&amp;"&amp;lon="&amp;H172&amp;"&amp;zoom=17'&gt;&lt;img src='/wp-content/uploads/icono-mapa-topografico-small.png' alt='Mapa' title='Mapa'&gt;&lt;/a&gt;"</f>
        <v>&lt;a style='display: block; text-align: center; padding: 0px 0; font-size: 1.4em;' href='https://tresmiles.es/mapa.html?lat=42.797770&amp;lon=0.104241&amp;zoom=17'&gt;&lt;img src='/wp-content/uploads/icono-mapa-topografico-small.png' alt='Mapa' title='Mapa'&gt;&lt;/a&gt;</v>
      </c>
      <c r="AA172" s="46" t="str">
        <f>IF(J172="",
"",
"&lt;div style='display: block; text-align: center; padding: 0px 0; font-size: 1.4em;'&gt;"&amp;
"&lt;a href='#!' class='open-popup' data-info='"&amp;"ℹ "&amp;J172&amp;"'&gt;"&amp;
"&lt;img src='/wp-content/uploads/icono-informacion-small.png' alt='Más información' title='Más información'&gt;"
&amp;"&lt;/a&gt;&lt;/div&gt;"
)</f>
        <v/>
      </c>
    </row>
    <row r="173" spans="1:27" ht="14.5" customHeight="1" x14ac:dyDescent="0.35">
      <c r="A173" s="32" t="s">
        <v>1026</v>
      </c>
      <c r="B173" s="32" t="s">
        <v>1230</v>
      </c>
      <c r="C173" s="32" t="s">
        <v>1904</v>
      </c>
      <c r="D173" s="33" t="s">
        <v>42</v>
      </c>
      <c r="E173" s="37" t="s">
        <v>4</v>
      </c>
      <c r="F173" s="36">
        <v>3157</v>
      </c>
      <c r="G173" s="37" t="s">
        <v>1051</v>
      </c>
      <c r="H173" s="37" t="s">
        <v>1052</v>
      </c>
      <c r="I173" s="37" t="s">
        <v>52</v>
      </c>
      <c r="J173" s="45"/>
      <c r="K173" s="45" t="s">
        <v>1022</v>
      </c>
      <c r="L173" s="45"/>
      <c r="M173" s="55">
        <v>2</v>
      </c>
      <c r="N173" s="46" t="str">
        <f>"&lt;wpt lat="""&amp;G173&amp;""" lon="""&amp;H173&amp;"""&gt;&lt;ele&gt;"&amp;F173&amp;"&lt;/ele&gt;&lt;name&gt;"&amp;D173&amp;"&lt;/name&gt;&lt;desc&gt;Nombre oficial: "&amp;E173&amp;"&amp;#10;Altitud: "&amp;F173&amp;" m &amp;#10;Dificultad: "&amp;I173&amp;"&amp;#10;Más información: "&amp;J173&amp;"&lt;/desc&gt;&lt;/wpt&gt;"</f>
        <v>&lt;wpt lat="42.788858" lon="0.117127"&gt;&lt;ele&gt;3157&lt;/ele&gt;&lt;name&gt;Pic de Lentilla&lt;/name&gt;&lt;desc&gt;Nombre oficial: &amp;#10;Altitud: 3157 m &amp;#10;Dificultad: F&amp;#10;Más información: &lt;/desc&gt;&lt;/wpt&gt;</v>
      </c>
      <c r="O173" s="48" t="str">
        <f>HYPERLINK("https://www.openstreetmap.org/edit#map=18/"&amp;G173 &amp; "/"&amp; H173 )</f>
        <v>https://www.openstreetmap.org/edit#map=18/42.788858/0.117127</v>
      </c>
      <c r="P173" s="31" t="str">
        <f>"&lt;a href='https://www.windy.com/"&amp;G173&amp;"/"&amp;H173&amp;"/wind?"&amp;G173&amp;","&amp;H173&amp;",13' target='_blank'&gt;&lt;img src='/wp-content/uploads/icono-windy-small.png' alt='Windy' title='Viento Windy'&gt;&lt;/a&gt;"</f>
        <v>&lt;a href='https://www.windy.com/42.788858/0.117127/wind?42.788858,0.117127,13' target='_blank'&gt;&lt;img src='/wp-content/uploads/icono-windy-small.png' alt='Windy' title='Viento Windy'&gt;&lt;/a&gt;</v>
      </c>
      <c r="Q173" s="47" t="str">
        <f>HYPERLINK("https://www.windy.com/"&amp;G173&amp;"/"&amp;H173&amp;"/wind?"&amp;G173&amp;","&amp;H173&amp;",13")</f>
        <v>https://www.windy.com/42.788858/0.117127/wind?42.788858,0.117127,13</v>
      </c>
      <c r="R173" s="31" t="str">
        <f>"&lt;a href='https://www.meteoblue.com/es/tiempo/pronostico/multimodel/"&amp;G173 &amp; "N" &amp; H173 &amp; "E" &amp; "' target='_blank'&gt;" &amp;"&lt;img src='/wp-content/uploads/icono-meteoblue-small.png' alt='Meteoblue' title='Multimodel Meteoblue'&gt;" &amp; "&lt;/a&gt;"</f>
        <v>&lt;a href='https://www.meteoblue.com/es/tiempo/pronostico/multimodel/42.788858N0.117127E' target='_blank'&gt;&lt;img src='/wp-content/uploads/icono-meteoblue-small.png' alt='Meteoblue' title='Multimodel Meteoblue'&gt;&lt;/a&gt;</v>
      </c>
      <c r="S173" s="47" t="str">
        <f>HYPERLINK("https://www.meteoblue.com/es/tiempo/pronostico/multimodel/"&amp;G173 &amp; "N" &amp; H173 &amp; "E")</f>
        <v>https://www.meteoblue.com/es/tiempo/pronostico/multimodel/42.788858N0.117127E</v>
      </c>
      <c r="T173" s="31" t="str">
        <f>"&lt;a href='https://brouter.de/brouter-web/#map=13/"&amp;G173&amp;"/"&amp;H173&amp;"/OpenTopoMap&amp;pois="&amp;H173&amp;","&amp;G173&amp; "' target='_blank'&gt;" &amp;"&lt;img src='/wp-content/uploads/icono-mapa-topografico-small.png' alt='Mapa topográfico brouter.de' title='Mapa topográfico brouter.de'&gt;" &amp; "&lt;/a&gt;"</f>
        <v>&lt;a href='https://brouter.de/brouter-web/#map=13/42.788858/0.117127/OpenTopoMap&amp;pois=0.117127,42.788858' target='_blank'&gt;&lt;img src='/wp-content/uploads/icono-mapa-topografico-small.png' alt='Mapa topográfico brouter.de' title='Mapa topográfico brouter.de'&gt;&lt;/a&gt;</v>
      </c>
      <c r="U173" s="47" t="str">
        <f>HYPERLINK("https://brouter.de/brouter-web/#map=13/"&amp;G173&amp;"/"&amp;H173&amp;"/OpenTopoMap&amp;pois="&amp;H173&amp;","&amp;G173)</f>
        <v>https://brouter.de/brouter-web/#map=13/42.788858/0.117127/OpenTopoMap&amp;pois=0.117127,42.788858</v>
      </c>
      <c r="V173" s="31" t="str">
        <f>"&lt;a href='https://gpx.studio/app#13/"&amp;G173&amp;"/"&amp;H173&amp;"' target='_blank'&gt;" &amp;"&lt;img src='/wp-content/uploads/icono-mapa-topografico-gpx-studio-small.png' alt='Mapa topográfico gpx.studio' title='Mapa topográfico gpx.studio'&gt;" &amp; "&lt;/a&gt;"</f>
        <v>&lt;a href='https://gpx.studio/app#13/42.788858/0.117127' target='_blank'&gt;&lt;img src='/wp-content/uploads/icono-mapa-topografico-gpx-studio-small.png' alt='Mapa topográfico gpx.studio' title='Mapa topográfico gpx.studio'&gt;&lt;/a&gt;</v>
      </c>
      <c r="W173" s="47" t="str">
        <f>HYPERLINK("https://gpx.studio/app#13/"&amp;G173&amp;"/"&amp;H173)</f>
        <v>https://gpx.studio/app#13/42.788858/0.117127</v>
      </c>
      <c r="X173" s="47" t="str">
        <f>HYPERLINK("https://nakarte.me/#m=13/"&amp;G173&amp;"/"&amp;H173&amp;"&amp;l=Czt/Sa")</f>
        <v>https://nakarte.me/#m=13/42.788858/0.117127&amp;l=Czt/Sa</v>
      </c>
      <c r="Y173" s="31" t="str">
        <f>"&lt;a href='https://www.google.com/maps/dir/42.8664,-2.6852/" &amp; G173&amp; "," &amp; H173 &amp; "' target='_blank'&gt;" &amp;"&lt;img src='/wp-content/uploads/icono-navegacion-google-maps-small.png' alt='Navegación Google Maps' title='Navegación Google Maps'&gt;" &amp; "&lt;/a&gt;"</f>
        <v>&lt;a href='https://www.google.com/maps/dir/42.8664,-2.6852/42.788858,0.117127' target='_blank'&gt;&lt;img src='/wp-content/uploads/icono-navegacion-google-maps-small.png' alt='Navegación Google Maps' title='Navegación Google Maps'&gt;&lt;/a&gt;</v>
      </c>
      <c r="Z173" s="46" t="str">
        <f>"&lt;a style='display: block; text-align: center; padding: 0px 0; font-size: 1.4em;' href='https://tresmiles.es/mapa.html?lat="&amp;G173&amp;"&amp;lon="&amp;H173&amp;"&amp;zoom=17'&gt;&lt;img src='/wp-content/uploads/icono-mapa-topografico-small.png' alt='Mapa' title='Mapa'&gt;&lt;/a&gt;"</f>
        <v>&lt;a style='display: block; text-align: center; padding: 0px 0; font-size: 1.4em;' href='https://tresmiles.es/mapa.html?lat=42.788858&amp;lon=0.117127&amp;zoom=17'&gt;&lt;img src='/wp-content/uploads/icono-mapa-topografico-small.png' alt='Mapa' title='Mapa'&gt;&lt;/a&gt;</v>
      </c>
      <c r="AA173" s="46" t="str">
        <f>IF(J173="",
"",
"&lt;div style='display: block; text-align: center; padding: 0px 0; font-size: 1.4em;'&gt;"&amp;
"&lt;a href='#!' class='open-popup' data-info='"&amp;"ℹ "&amp;J173&amp;"'&gt;"&amp;
"&lt;img src='/wp-content/uploads/icono-informacion-small.png' alt='Más información' title='Más información'&gt;"
&amp;"&lt;/a&gt;&lt;/div&gt;"
)</f>
        <v/>
      </c>
    </row>
    <row r="174" spans="1:27" ht="14.5" customHeight="1" x14ac:dyDescent="0.35">
      <c r="A174" s="32" t="s">
        <v>1026</v>
      </c>
      <c r="B174" s="32" t="s">
        <v>1230</v>
      </c>
      <c r="C174" s="32" t="s">
        <v>1904</v>
      </c>
      <c r="D174" s="33" t="s">
        <v>40</v>
      </c>
      <c r="E174" s="37" t="s">
        <v>4</v>
      </c>
      <c r="F174" s="36">
        <v>3135</v>
      </c>
      <c r="G174" s="37" t="s">
        <v>1053</v>
      </c>
      <c r="H174" s="37" t="s">
        <v>1054</v>
      </c>
      <c r="I174" s="37" t="s">
        <v>47</v>
      </c>
      <c r="J174" s="45"/>
      <c r="K174" s="45" t="s">
        <v>1022</v>
      </c>
      <c r="L174" s="45"/>
      <c r="M174" s="55">
        <v>1</v>
      </c>
      <c r="N174" s="46" t="str">
        <f>"&lt;wpt lat="""&amp;G174&amp;""" lon="""&amp;H174&amp;"""&gt;&lt;ele&gt;"&amp;F174&amp;"&lt;/ele&gt;&lt;name&gt;"&amp;D174&amp;"&lt;/name&gt;&lt;desc&gt;Nombre oficial: "&amp;E174&amp;"&amp;#10;Altitud: "&amp;F174&amp;" m &amp;#10;Dificultad: "&amp;I174&amp;"&amp;#10;Más información: "&amp;J174&amp;"&lt;/desc&gt;&lt;/wpt&gt;"</f>
        <v>&lt;wpt lat="42.798865" lon="0.102117"&gt;&lt;ele&gt;3135&lt;/ele&gt;&lt;name&gt;Aiguille Badet&lt;/name&gt;&lt;desc&gt;Nombre oficial: &amp;#10;Altitud: 3135 m &amp;#10;Dificultad: PD+&amp;#10;Más información: &lt;/desc&gt;&lt;/wpt&gt;</v>
      </c>
      <c r="O174" s="48" t="str">
        <f>HYPERLINK("https://www.openstreetmap.org/edit#map=18/"&amp;G174 &amp; "/"&amp; H174 )</f>
        <v>https://www.openstreetmap.org/edit#map=18/42.798865/0.102117</v>
      </c>
      <c r="P174" s="31" t="str">
        <f>"&lt;a href='https://www.windy.com/"&amp;G174&amp;"/"&amp;H174&amp;"/wind?"&amp;G174&amp;","&amp;H174&amp;",13' target='_blank'&gt;&lt;img src='/wp-content/uploads/icono-windy-small.png' alt='Windy' title='Viento Windy'&gt;&lt;/a&gt;"</f>
        <v>&lt;a href='https://www.windy.com/42.798865/0.102117/wind?42.798865,0.102117,13' target='_blank'&gt;&lt;img src='/wp-content/uploads/icono-windy-small.png' alt='Windy' title='Viento Windy'&gt;&lt;/a&gt;</v>
      </c>
      <c r="Q174" s="47" t="str">
        <f>HYPERLINK("https://www.windy.com/"&amp;G174&amp;"/"&amp;H174&amp;"/wind?"&amp;G174&amp;","&amp;H174&amp;",13")</f>
        <v>https://www.windy.com/42.798865/0.102117/wind?42.798865,0.102117,13</v>
      </c>
      <c r="R174" s="31" t="str">
        <f>"&lt;a href='https://www.meteoblue.com/es/tiempo/pronostico/multimodel/"&amp;G174 &amp; "N" &amp; H174 &amp; "E" &amp; "' target='_blank'&gt;" &amp;"&lt;img src='/wp-content/uploads/icono-meteoblue-small.png' alt='Meteoblue' title='Multimodel Meteoblue'&gt;" &amp; "&lt;/a&gt;"</f>
        <v>&lt;a href='https://www.meteoblue.com/es/tiempo/pronostico/multimodel/42.798865N0.102117E' target='_blank'&gt;&lt;img src='/wp-content/uploads/icono-meteoblue-small.png' alt='Meteoblue' title='Multimodel Meteoblue'&gt;&lt;/a&gt;</v>
      </c>
      <c r="S174" s="47" t="str">
        <f>HYPERLINK("https://www.meteoblue.com/es/tiempo/pronostico/multimodel/"&amp;G174 &amp; "N" &amp; H174 &amp; "E")</f>
        <v>https://www.meteoblue.com/es/tiempo/pronostico/multimodel/42.798865N0.102117E</v>
      </c>
      <c r="T174" s="31" t="str">
        <f>"&lt;a href='https://brouter.de/brouter-web/#map=13/"&amp;G174&amp;"/"&amp;H174&amp;"/OpenTopoMap&amp;pois="&amp;H174&amp;","&amp;G174&amp; "' target='_blank'&gt;" &amp;"&lt;img src='/wp-content/uploads/icono-mapa-topografico-small.png' alt='Mapa topográfico brouter.de' title='Mapa topográfico brouter.de'&gt;" &amp; "&lt;/a&gt;"</f>
        <v>&lt;a href='https://brouter.de/brouter-web/#map=13/42.798865/0.102117/OpenTopoMap&amp;pois=0.102117,42.798865' target='_blank'&gt;&lt;img src='/wp-content/uploads/icono-mapa-topografico-small.png' alt='Mapa topográfico brouter.de' title='Mapa topográfico brouter.de'&gt;&lt;/a&gt;</v>
      </c>
      <c r="U174" s="47" t="str">
        <f>HYPERLINK("https://brouter.de/brouter-web/#map=13/"&amp;G174&amp;"/"&amp;H174&amp;"/OpenTopoMap&amp;pois="&amp;H174&amp;","&amp;G174)</f>
        <v>https://brouter.de/brouter-web/#map=13/42.798865/0.102117/OpenTopoMap&amp;pois=0.102117,42.798865</v>
      </c>
      <c r="V174" s="31" t="str">
        <f>"&lt;a href='https://gpx.studio/app#13/"&amp;G174&amp;"/"&amp;H174&amp;"' target='_blank'&gt;" &amp;"&lt;img src='/wp-content/uploads/icono-mapa-topografico-gpx-studio-small.png' alt='Mapa topográfico gpx.studio' title='Mapa topográfico gpx.studio'&gt;" &amp; "&lt;/a&gt;"</f>
        <v>&lt;a href='https://gpx.studio/app#13/42.798865/0.102117' target='_blank'&gt;&lt;img src='/wp-content/uploads/icono-mapa-topografico-gpx-studio-small.png' alt='Mapa topográfico gpx.studio' title='Mapa topográfico gpx.studio'&gt;&lt;/a&gt;</v>
      </c>
      <c r="W174" s="47" t="str">
        <f>HYPERLINK("https://gpx.studio/app#13/"&amp;G174&amp;"/"&amp;H174)</f>
        <v>https://gpx.studio/app#13/42.798865/0.102117</v>
      </c>
      <c r="X174" s="47" t="str">
        <f>HYPERLINK("https://nakarte.me/#m=13/"&amp;G174&amp;"/"&amp;H174&amp;"&amp;l=Czt/Sa")</f>
        <v>https://nakarte.me/#m=13/42.798865/0.102117&amp;l=Czt/Sa</v>
      </c>
      <c r="Y174" s="31" t="str">
        <f>"&lt;a href='https://www.google.com/maps/dir/42.8664,-2.6852/" &amp; G174&amp; "," &amp; H174 &amp; "' target='_blank'&gt;" &amp;"&lt;img src='/wp-content/uploads/icono-navegacion-google-maps-small.png' alt='Navegación Google Maps' title='Navegación Google Maps'&gt;" &amp; "&lt;/a&gt;"</f>
        <v>&lt;a href='https://www.google.com/maps/dir/42.8664,-2.6852/42.798865,0.102117' target='_blank'&gt;&lt;img src='/wp-content/uploads/icono-navegacion-google-maps-small.png' alt='Navegación Google Maps' title='Navegación Google Maps'&gt;&lt;/a&gt;</v>
      </c>
      <c r="Z174" s="46" t="str">
        <f>"&lt;a style='display: block; text-align: center; padding: 0px 0; font-size: 1.4em;' href='https://tresmiles.es/mapa.html?lat="&amp;G174&amp;"&amp;lon="&amp;H174&amp;"&amp;zoom=17'&gt;&lt;img src='/wp-content/uploads/icono-mapa-topografico-small.png' alt='Mapa' title='Mapa'&gt;&lt;/a&gt;"</f>
        <v>&lt;a style='display: block; text-align: center; padding: 0px 0; font-size: 1.4em;' href='https://tresmiles.es/mapa.html?lat=42.798865&amp;lon=0.102117&amp;zoom=17'&gt;&lt;img src='/wp-content/uploads/icono-mapa-topografico-small.png' alt='Mapa' title='Mapa'&gt;&lt;/a&gt;</v>
      </c>
      <c r="AA174" s="46" t="str">
        <f>IF(J174="",
"",
"&lt;div style='display: block; text-align: center; padding: 0px 0; font-size: 1.4em;'&gt;"&amp;
"&lt;a href='#!' class='open-popup' data-info='"&amp;"ℹ "&amp;J174&amp;"'&gt;"&amp;
"&lt;img src='/wp-content/uploads/icono-informacion-small.png' alt='Más información' title='Más información'&gt;"
&amp;"&lt;/a&gt;&lt;/div&gt;"
)</f>
        <v/>
      </c>
    </row>
    <row r="175" spans="1:27" ht="14.5" customHeight="1" x14ac:dyDescent="0.35">
      <c r="A175" s="32" t="s">
        <v>1026</v>
      </c>
      <c r="B175" s="32" t="s">
        <v>1230</v>
      </c>
      <c r="C175" s="32" t="s">
        <v>1904</v>
      </c>
      <c r="D175" s="33" t="s">
        <v>1553</v>
      </c>
      <c r="E175" s="49" t="s">
        <v>4</v>
      </c>
      <c r="F175" s="36">
        <v>3091</v>
      </c>
      <c r="G175" s="49" t="s">
        <v>1055</v>
      </c>
      <c r="H175" s="49" t="s">
        <v>1056</v>
      </c>
      <c r="I175" s="49" t="s">
        <v>52</v>
      </c>
      <c r="J175" s="45"/>
      <c r="K175" s="45" t="s">
        <v>1022</v>
      </c>
      <c r="L175" s="45"/>
      <c r="M175" s="55">
        <v>4</v>
      </c>
      <c r="N175" s="46" t="str">
        <f>"&lt;wpt lat="""&amp;G175&amp;""" lon="""&amp;H175&amp;"""&gt;&lt;ele&gt;"&amp;F175&amp;"&lt;/ele&gt;&lt;name&gt;"&amp;D175&amp;"&lt;/name&gt;&lt;desc&gt;Nombre oficial: "&amp;E175&amp;"&amp;#10;Altitud: "&amp;F175&amp;" m &amp;#10;Dificultad: "&amp;I175&amp;"&amp;#10;Más información: "&amp;J175&amp;"&lt;/desc&gt;&lt;/wpt&gt;"</f>
        <v>&lt;wpt lat="42.835365" lon="0.115120"&gt;&lt;ele&gt;3091&lt;/ele&gt;&lt;name&gt;Pic de Néouvielle&lt;/name&gt;&lt;desc&gt;Nombre oficial: &amp;#10;Altitud: 3091 m &amp;#10;Dificultad: F&amp;#10;Más información: &lt;/desc&gt;&lt;/wpt&gt;</v>
      </c>
      <c r="O175" s="48" t="str">
        <f>HYPERLINK("https://www.openstreetmap.org/edit#map=18/"&amp;G175 &amp; "/"&amp; H175 )</f>
        <v>https://www.openstreetmap.org/edit#map=18/42.835365/0.115120</v>
      </c>
      <c r="P175" s="31" t="str">
        <f>"&lt;a href='https://www.windy.com/"&amp;G175&amp;"/"&amp;H175&amp;"/wind?"&amp;G175&amp;","&amp;H175&amp;",13' target='_blank'&gt;&lt;img src='/wp-content/uploads/icono-windy-small.png' alt='Windy' title='Viento Windy'&gt;&lt;/a&gt;"</f>
        <v>&lt;a href='https://www.windy.com/42.835365/0.115120/wind?42.835365,0.115120,13' target='_blank'&gt;&lt;img src='/wp-content/uploads/icono-windy-small.png' alt='Windy' title='Viento Windy'&gt;&lt;/a&gt;</v>
      </c>
      <c r="Q175" s="47" t="str">
        <f>HYPERLINK("https://www.windy.com/"&amp;G175&amp;"/"&amp;H175&amp;"/wind?"&amp;G175&amp;","&amp;H175&amp;",13")</f>
        <v>https://www.windy.com/42.835365/0.115120/wind?42.835365,0.115120,13</v>
      </c>
      <c r="R175" s="31" t="str">
        <f>"&lt;a href='https://www.meteoblue.com/es/tiempo/pronostico/multimodel/"&amp;G175 &amp; "N" &amp; H175 &amp; "E" &amp; "' target='_blank'&gt;" &amp;"&lt;img src='/wp-content/uploads/icono-meteoblue-small.png' alt='Meteoblue' title='Multimodel Meteoblue'&gt;" &amp; "&lt;/a&gt;"</f>
        <v>&lt;a href='https://www.meteoblue.com/es/tiempo/pronostico/multimodel/42.835365N0.115120E' target='_blank'&gt;&lt;img src='/wp-content/uploads/icono-meteoblue-small.png' alt='Meteoblue' title='Multimodel Meteoblue'&gt;&lt;/a&gt;</v>
      </c>
      <c r="S175" s="47" t="str">
        <f>HYPERLINK("https://www.meteoblue.com/es/tiempo/pronostico/multimodel/"&amp;G175 &amp; "N" &amp; H175 &amp; "E")</f>
        <v>https://www.meteoblue.com/es/tiempo/pronostico/multimodel/42.835365N0.115120E</v>
      </c>
      <c r="T175" s="31" t="str">
        <f>"&lt;a href='https://brouter.de/brouter-web/#map=13/"&amp;G175&amp;"/"&amp;H175&amp;"/OpenTopoMap&amp;pois="&amp;H175&amp;","&amp;G175&amp; "' target='_blank'&gt;" &amp;"&lt;img src='/wp-content/uploads/icono-mapa-topografico-small.png' alt='Mapa topográfico brouter.de' title='Mapa topográfico brouter.de'&gt;" &amp; "&lt;/a&gt;"</f>
        <v>&lt;a href='https://brouter.de/brouter-web/#map=13/42.835365/0.115120/OpenTopoMap&amp;pois=0.115120,42.835365' target='_blank'&gt;&lt;img src='/wp-content/uploads/icono-mapa-topografico-small.png' alt='Mapa topográfico brouter.de' title='Mapa topográfico brouter.de'&gt;&lt;/a&gt;</v>
      </c>
      <c r="U175" s="47" t="str">
        <f>HYPERLINK("https://brouter.de/brouter-web/#map=13/"&amp;G175&amp;"/"&amp;H175&amp;"/OpenTopoMap&amp;pois="&amp;H175&amp;","&amp;G175)</f>
        <v>https://brouter.de/brouter-web/#map=13/42.835365/0.115120/OpenTopoMap&amp;pois=0.115120,42.835365</v>
      </c>
      <c r="V175" s="31" t="str">
        <f>"&lt;a href='https://gpx.studio/app#13/"&amp;G175&amp;"/"&amp;H175&amp;"' target='_blank'&gt;" &amp;"&lt;img src='/wp-content/uploads/icono-mapa-topografico-gpx-studio-small.png' alt='Mapa topográfico gpx.studio' title='Mapa topográfico gpx.studio'&gt;" &amp; "&lt;/a&gt;"</f>
        <v>&lt;a href='https://gpx.studio/app#13/42.835365/0.115120' target='_blank'&gt;&lt;img src='/wp-content/uploads/icono-mapa-topografico-gpx-studio-small.png' alt='Mapa topográfico gpx.studio' title='Mapa topográfico gpx.studio'&gt;&lt;/a&gt;</v>
      </c>
      <c r="W175" s="47" t="str">
        <f>HYPERLINK("https://gpx.studio/app#13/"&amp;G175&amp;"/"&amp;H175)</f>
        <v>https://gpx.studio/app#13/42.835365/0.115120</v>
      </c>
      <c r="X175" s="47" t="str">
        <f>HYPERLINK("https://nakarte.me/#m=13/"&amp;G175&amp;"/"&amp;H175&amp;"&amp;l=Czt/Sa")</f>
        <v>https://nakarte.me/#m=13/42.835365/0.115120&amp;l=Czt/Sa</v>
      </c>
      <c r="Y175" s="31" t="str">
        <f>"&lt;a href='https://www.google.com/maps/dir/42.8664,-2.6852/" &amp; G175&amp; "," &amp; H175 &amp; "' target='_blank'&gt;" &amp;"&lt;img src='/wp-content/uploads/icono-navegacion-google-maps-small.png' alt='Navegación Google Maps' title='Navegación Google Maps'&gt;" &amp; "&lt;/a&gt;"</f>
        <v>&lt;a href='https://www.google.com/maps/dir/42.8664,-2.6852/42.835365,0.115120' target='_blank'&gt;&lt;img src='/wp-content/uploads/icono-navegacion-google-maps-small.png' alt='Navegación Google Maps' title='Navegación Google Maps'&gt;&lt;/a&gt;</v>
      </c>
      <c r="Z175" s="46" t="str">
        <f>"&lt;a style='display: block; text-align: center; padding: 0px 0; font-size: 1.4em;' href='https://tresmiles.es/mapa.html?lat="&amp;G175&amp;"&amp;lon="&amp;H175&amp;"&amp;zoom=17'&gt;&lt;img src='/wp-content/uploads/icono-mapa-topografico-small.png' alt='Mapa' title='Mapa'&gt;&lt;/a&gt;"</f>
        <v>&lt;a style='display: block; text-align: center; padding: 0px 0; font-size: 1.4em;' href='https://tresmiles.es/mapa.html?lat=42.835365&amp;lon=0.115120&amp;zoom=17'&gt;&lt;img src='/wp-content/uploads/icono-mapa-topografico-small.png' alt='Mapa' title='Mapa'&gt;&lt;/a&gt;</v>
      </c>
      <c r="AA175" s="46" t="str">
        <f>IF(J175="",
"",
"&lt;div style='display: block; text-align: center; padding: 0px 0; font-size: 1.4em;'&gt;"&amp;
"&lt;a href='#!' class='open-popup' data-info='"&amp;"ℹ "&amp;J175&amp;"'&gt;"&amp;
"&lt;img src='/wp-content/uploads/icono-informacion-small.png' alt='Más información' title='Más información'&gt;"
&amp;"&lt;/a&gt;&lt;/div&gt;"
)</f>
        <v/>
      </c>
    </row>
    <row r="176" spans="1:27" ht="14.5" customHeight="1" x14ac:dyDescent="0.35">
      <c r="A176" s="32" t="s">
        <v>1026</v>
      </c>
      <c r="B176" s="32" t="s">
        <v>1230</v>
      </c>
      <c r="C176" s="32" t="s">
        <v>1904</v>
      </c>
      <c r="D176" s="33" t="s">
        <v>1557</v>
      </c>
      <c r="E176" s="37" t="s">
        <v>4</v>
      </c>
      <c r="F176" s="36">
        <v>3074</v>
      </c>
      <c r="G176" s="49" t="s">
        <v>1031</v>
      </c>
      <c r="H176" s="49" t="s">
        <v>1032</v>
      </c>
      <c r="I176" s="37" t="s">
        <v>52</v>
      </c>
      <c r="J176" s="45"/>
      <c r="K176" s="45" t="s">
        <v>1022</v>
      </c>
      <c r="L176" s="45"/>
      <c r="M176" s="55">
        <v>1</v>
      </c>
      <c r="N176" s="46" t="str">
        <f>"&lt;wpt lat="""&amp;G176&amp;""" lon="""&amp;H176&amp;"""&gt;&lt;ele&gt;"&amp;F176&amp;"&lt;/ele&gt;&lt;name&gt;"&amp;D176&amp;"&lt;/name&gt;&lt;desc&gt;Nombre oficial: "&amp;E176&amp;"&amp;#10;Altitud: "&amp;F176&amp;" m &amp;#10;Dificultad: "&amp;I176&amp;"&amp;#10;Más información: "&amp;J176&amp;"&lt;/desc&gt;&lt;/wpt&gt;"</f>
        <v>&lt;wpt lat="42.794106" lon="0.105845"&gt;&lt;ele&gt;3074&lt;/ele&gt;&lt;name&gt;Pic Maou&lt;/name&gt;&lt;desc&gt;Nombre oficial: &amp;#10;Altitud: 3074 m &amp;#10;Dificultad: F&amp;#10;Más información: &lt;/desc&gt;&lt;/wpt&gt;</v>
      </c>
      <c r="O176" s="48" t="str">
        <f>HYPERLINK("https://www.openstreetmap.org/edit#map=18/"&amp;G176 &amp; "/"&amp; H176 )</f>
        <v>https://www.openstreetmap.org/edit#map=18/42.794106/0.105845</v>
      </c>
      <c r="P176" s="31" t="str">
        <f>"&lt;a href='https://www.windy.com/"&amp;G176&amp;"/"&amp;H176&amp;"/wind?"&amp;G176&amp;","&amp;H176&amp;",13' target='_blank'&gt;&lt;img src='/wp-content/uploads/icono-windy-small.png' alt='Windy' title='Viento Windy'&gt;&lt;/a&gt;"</f>
        <v>&lt;a href='https://www.windy.com/42.794106/0.105845/wind?42.794106,0.105845,13' target='_blank'&gt;&lt;img src='/wp-content/uploads/icono-windy-small.png' alt='Windy' title='Viento Windy'&gt;&lt;/a&gt;</v>
      </c>
      <c r="Q176" s="47" t="str">
        <f>HYPERLINK("https://www.windy.com/"&amp;G176&amp;"/"&amp;H176&amp;"/wind?"&amp;G176&amp;","&amp;H176&amp;",13")</f>
        <v>https://www.windy.com/42.794106/0.105845/wind?42.794106,0.105845,13</v>
      </c>
      <c r="R176" s="31" t="str">
        <f>"&lt;a href='https://www.meteoblue.com/es/tiempo/pronostico/multimodel/"&amp;G176 &amp; "N" &amp; H176 &amp; "E" &amp; "' target='_blank'&gt;" &amp;"&lt;img src='/wp-content/uploads/icono-meteoblue-small.png' alt='Meteoblue' title='Multimodel Meteoblue'&gt;" &amp; "&lt;/a&gt;"</f>
        <v>&lt;a href='https://www.meteoblue.com/es/tiempo/pronostico/multimodel/42.794106N0.105845E' target='_blank'&gt;&lt;img src='/wp-content/uploads/icono-meteoblue-small.png' alt='Meteoblue' title='Multimodel Meteoblue'&gt;&lt;/a&gt;</v>
      </c>
      <c r="S176" s="47" t="str">
        <f>HYPERLINK("https://www.meteoblue.com/es/tiempo/pronostico/multimodel/"&amp;G176 &amp; "N" &amp; H176 &amp; "E")</f>
        <v>https://www.meteoblue.com/es/tiempo/pronostico/multimodel/42.794106N0.105845E</v>
      </c>
      <c r="T176" s="31" t="str">
        <f>"&lt;a href='https://brouter.de/brouter-web/#map=13/"&amp;G176&amp;"/"&amp;H176&amp;"/OpenTopoMap&amp;pois="&amp;H176&amp;","&amp;G176&amp; "' target='_blank'&gt;" &amp;"&lt;img src='/wp-content/uploads/icono-mapa-topografico-small.png' alt='Mapa topográfico brouter.de' title='Mapa topográfico brouter.de'&gt;" &amp; "&lt;/a&gt;"</f>
        <v>&lt;a href='https://brouter.de/brouter-web/#map=13/42.794106/0.105845/OpenTopoMap&amp;pois=0.105845,42.794106' target='_blank'&gt;&lt;img src='/wp-content/uploads/icono-mapa-topografico-small.png' alt='Mapa topográfico brouter.de' title='Mapa topográfico brouter.de'&gt;&lt;/a&gt;</v>
      </c>
      <c r="U176" s="47" t="str">
        <f>HYPERLINK("https://brouter.de/brouter-web/#map=13/"&amp;G176&amp;"/"&amp;H176&amp;"/OpenTopoMap&amp;pois="&amp;H176&amp;","&amp;G176)</f>
        <v>https://brouter.de/brouter-web/#map=13/42.794106/0.105845/OpenTopoMap&amp;pois=0.105845,42.794106</v>
      </c>
      <c r="V176" s="31" t="str">
        <f>"&lt;a href='https://gpx.studio/app#13/"&amp;G176&amp;"/"&amp;H176&amp;"' target='_blank'&gt;" &amp;"&lt;img src='/wp-content/uploads/icono-mapa-topografico-gpx-studio-small.png' alt='Mapa topográfico gpx.studio' title='Mapa topográfico gpx.studio'&gt;" &amp; "&lt;/a&gt;"</f>
        <v>&lt;a href='https://gpx.studio/app#13/42.794106/0.105845' target='_blank'&gt;&lt;img src='/wp-content/uploads/icono-mapa-topografico-gpx-studio-small.png' alt='Mapa topográfico gpx.studio' title='Mapa topográfico gpx.studio'&gt;&lt;/a&gt;</v>
      </c>
      <c r="W176" s="47" t="str">
        <f>HYPERLINK("https://gpx.studio/app#13/"&amp;G176&amp;"/"&amp;H176)</f>
        <v>https://gpx.studio/app#13/42.794106/0.105845</v>
      </c>
      <c r="X176" s="47" t="str">
        <f>HYPERLINK("https://nakarte.me/#m=13/"&amp;G176&amp;"/"&amp;H176&amp;"&amp;l=Czt/Sa")</f>
        <v>https://nakarte.me/#m=13/42.794106/0.105845&amp;l=Czt/Sa</v>
      </c>
      <c r="Y176" s="31" t="str">
        <f>"&lt;a href='https://www.google.com/maps/dir/42.8664,-2.6852/" &amp; G176&amp; "," &amp; H176 &amp; "' target='_blank'&gt;" &amp;"&lt;img src='/wp-content/uploads/icono-navegacion-google-maps-small.png' alt='Navegación Google Maps' title='Navegación Google Maps'&gt;" &amp; "&lt;/a&gt;"</f>
        <v>&lt;a href='https://www.google.com/maps/dir/42.8664,-2.6852/42.794106,0.105845' target='_blank'&gt;&lt;img src='/wp-content/uploads/icono-navegacion-google-maps-small.png' alt='Navegación Google Maps' title='Navegación Google Maps'&gt;&lt;/a&gt;</v>
      </c>
      <c r="Z176" s="46" t="str">
        <f>"&lt;a style='display: block; text-align: center; padding: 0px 0; font-size: 1.4em;' href='https://tresmiles.es/mapa.html?lat="&amp;G176&amp;"&amp;lon="&amp;H176&amp;"&amp;zoom=17'&gt;&lt;img src='/wp-content/uploads/icono-mapa-topografico-small.png' alt='Mapa' title='Mapa'&gt;&lt;/a&gt;"</f>
        <v>&lt;a style='display: block; text-align: center; padding: 0px 0; font-size: 1.4em;' href='https://tresmiles.es/mapa.html?lat=42.794106&amp;lon=0.105845&amp;zoom=17'&gt;&lt;img src='/wp-content/uploads/icono-mapa-topografico-small.png' alt='Mapa' title='Mapa'&gt;&lt;/a&gt;</v>
      </c>
      <c r="AA176" s="46" t="str">
        <f>IF(J176="",
"",
"&lt;div style='display: block; text-align: center; padding: 0px 0; font-size: 1.4em;'&gt;"&amp;
"&lt;a href='#!' class='open-popup' data-info='"&amp;"ℹ "&amp;J176&amp;"'&gt;"&amp;
"&lt;img src='/wp-content/uploads/icono-informacion-small.png' alt='Más información' title='Más información'&gt;"
&amp;"&lt;/a&gt;&lt;/div&gt;"
)</f>
        <v/>
      </c>
    </row>
    <row r="177" spans="1:27" ht="14.5" customHeight="1" x14ac:dyDescent="0.35">
      <c r="A177" s="32" t="s">
        <v>1026</v>
      </c>
      <c r="B177" s="32" t="s">
        <v>1230</v>
      </c>
      <c r="C177" s="32" t="s">
        <v>1904</v>
      </c>
      <c r="D177" s="33" t="s">
        <v>1558</v>
      </c>
      <c r="E177" s="37" t="s">
        <v>4</v>
      </c>
      <c r="F177" s="36">
        <v>3058</v>
      </c>
      <c r="G177" s="49" t="s">
        <v>1057</v>
      </c>
      <c r="H177" s="49" t="s">
        <v>1058</v>
      </c>
      <c r="I177" s="37" t="s">
        <v>52</v>
      </c>
      <c r="J177" s="45"/>
      <c r="K177" s="45" t="s">
        <v>1022</v>
      </c>
      <c r="L177" s="45"/>
      <c r="M177" s="55">
        <v>1</v>
      </c>
      <c r="N177" s="46" t="str">
        <f>"&lt;wpt lat="""&amp;G177&amp;""" lon="""&amp;H177&amp;"""&gt;&lt;ele&gt;"&amp;F177&amp;"&lt;/ele&gt;&lt;name&gt;"&amp;D177&amp;"&lt;/name&gt;&lt;desc&gt;Nombre oficial: "&amp;E177&amp;"&amp;#10;Altitud: "&amp;F177&amp;" m &amp;#10;Dificultad: "&amp;I177&amp;"&amp;#10;Más información: "&amp;J177&amp;"&lt;/desc&gt;&lt;/wpt&gt;"</f>
        <v>&lt;wpt lat="42.802745" lon="0.102922"&gt;&lt;ele&gt;3058&lt;/ele&gt;&lt;name&gt;Pic Maubic&lt;/name&gt;&lt;desc&gt;Nombre oficial: &amp;#10;Altitud: 3058 m &amp;#10;Dificultad: F&amp;#10;Más información: &lt;/desc&gt;&lt;/wpt&gt;</v>
      </c>
      <c r="O177" s="48" t="str">
        <f>HYPERLINK("https://www.openstreetmap.org/edit#map=18/"&amp;G177 &amp; "/"&amp; H177 )</f>
        <v>https://www.openstreetmap.org/edit#map=18/42.802745/0.102922</v>
      </c>
      <c r="P177" s="31" t="str">
        <f>"&lt;a href='https://www.windy.com/"&amp;G177&amp;"/"&amp;H177&amp;"/wind?"&amp;G177&amp;","&amp;H177&amp;",13' target='_blank'&gt;&lt;img src='/wp-content/uploads/icono-windy-small.png' alt='Windy' title='Viento Windy'&gt;&lt;/a&gt;"</f>
        <v>&lt;a href='https://www.windy.com/42.802745/0.102922/wind?42.802745,0.102922,13' target='_blank'&gt;&lt;img src='/wp-content/uploads/icono-windy-small.png' alt='Windy' title='Viento Windy'&gt;&lt;/a&gt;</v>
      </c>
      <c r="Q177" s="47" t="str">
        <f>HYPERLINK("https://www.windy.com/"&amp;G177&amp;"/"&amp;H177&amp;"/wind?"&amp;G177&amp;","&amp;H177&amp;",13")</f>
        <v>https://www.windy.com/42.802745/0.102922/wind?42.802745,0.102922,13</v>
      </c>
      <c r="R177" s="31" t="str">
        <f>"&lt;a href='https://www.meteoblue.com/es/tiempo/pronostico/multimodel/"&amp;G177 &amp; "N" &amp; H177 &amp; "E" &amp; "' target='_blank'&gt;" &amp;"&lt;img src='/wp-content/uploads/icono-meteoblue-small.png' alt='Meteoblue' title='Multimodel Meteoblue'&gt;" &amp; "&lt;/a&gt;"</f>
        <v>&lt;a href='https://www.meteoblue.com/es/tiempo/pronostico/multimodel/42.802745N0.102922E' target='_blank'&gt;&lt;img src='/wp-content/uploads/icono-meteoblue-small.png' alt='Meteoblue' title='Multimodel Meteoblue'&gt;&lt;/a&gt;</v>
      </c>
      <c r="S177" s="47" t="str">
        <f>HYPERLINK("https://www.meteoblue.com/es/tiempo/pronostico/multimodel/"&amp;G177 &amp; "N" &amp; H177 &amp; "E")</f>
        <v>https://www.meteoblue.com/es/tiempo/pronostico/multimodel/42.802745N0.102922E</v>
      </c>
      <c r="T177" s="31" t="str">
        <f>"&lt;a href='https://brouter.de/brouter-web/#map=13/"&amp;G177&amp;"/"&amp;H177&amp;"/OpenTopoMap&amp;pois="&amp;H177&amp;","&amp;G177&amp; "' target='_blank'&gt;" &amp;"&lt;img src='/wp-content/uploads/icono-mapa-topografico-small.png' alt='Mapa topográfico brouter.de' title='Mapa topográfico brouter.de'&gt;" &amp; "&lt;/a&gt;"</f>
        <v>&lt;a href='https://brouter.de/brouter-web/#map=13/42.802745/0.102922/OpenTopoMap&amp;pois=0.102922,42.802745' target='_blank'&gt;&lt;img src='/wp-content/uploads/icono-mapa-topografico-small.png' alt='Mapa topográfico brouter.de' title='Mapa topográfico brouter.de'&gt;&lt;/a&gt;</v>
      </c>
      <c r="U177" s="47" t="str">
        <f>HYPERLINK("https://brouter.de/brouter-web/#map=13/"&amp;G177&amp;"/"&amp;H177&amp;"/OpenTopoMap&amp;pois="&amp;H177&amp;","&amp;G177)</f>
        <v>https://brouter.de/brouter-web/#map=13/42.802745/0.102922/OpenTopoMap&amp;pois=0.102922,42.802745</v>
      </c>
      <c r="V177" s="31" t="str">
        <f>"&lt;a href='https://gpx.studio/app#13/"&amp;G177&amp;"/"&amp;H177&amp;"' target='_blank'&gt;" &amp;"&lt;img src='/wp-content/uploads/icono-mapa-topografico-gpx-studio-small.png' alt='Mapa topográfico gpx.studio' title='Mapa topográfico gpx.studio'&gt;" &amp; "&lt;/a&gt;"</f>
        <v>&lt;a href='https://gpx.studio/app#13/42.802745/0.102922' target='_blank'&gt;&lt;img src='/wp-content/uploads/icono-mapa-topografico-gpx-studio-small.png' alt='Mapa topográfico gpx.studio' title='Mapa topográfico gpx.studio'&gt;&lt;/a&gt;</v>
      </c>
      <c r="W177" s="47" t="str">
        <f>HYPERLINK("https://gpx.studio/app#13/"&amp;G177&amp;"/"&amp;H177)</f>
        <v>https://gpx.studio/app#13/42.802745/0.102922</v>
      </c>
      <c r="X177" s="47" t="str">
        <f>HYPERLINK("https://nakarte.me/#m=13/"&amp;G177&amp;"/"&amp;H177&amp;"&amp;l=Czt/Sa")</f>
        <v>https://nakarte.me/#m=13/42.802745/0.102922&amp;l=Czt/Sa</v>
      </c>
      <c r="Y177" s="31" t="str">
        <f>"&lt;a href='https://www.google.com/maps/dir/42.8664,-2.6852/" &amp; G177&amp; "," &amp; H177 &amp; "' target='_blank'&gt;" &amp;"&lt;img src='/wp-content/uploads/icono-navegacion-google-maps-small.png' alt='Navegación Google Maps' title='Navegación Google Maps'&gt;" &amp; "&lt;/a&gt;"</f>
        <v>&lt;a href='https://www.google.com/maps/dir/42.8664,-2.6852/42.802745,0.102922' target='_blank'&gt;&lt;img src='/wp-content/uploads/icono-navegacion-google-maps-small.png' alt='Navegación Google Maps' title='Navegación Google Maps'&gt;&lt;/a&gt;</v>
      </c>
      <c r="Z177" s="46" t="str">
        <f>"&lt;a style='display: block; text-align: center; padding: 0px 0; font-size: 1.4em;' href='https://tresmiles.es/mapa.html?lat="&amp;G177&amp;"&amp;lon="&amp;H177&amp;"&amp;zoom=17'&gt;&lt;img src='/wp-content/uploads/icono-mapa-topografico-small.png' alt='Mapa' title='Mapa'&gt;&lt;/a&gt;"</f>
        <v>&lt;a style='display: block; text-align: center; padding: 0px 0; font-size: 1.4em;' href='https://tresmiles.es/mapa.html?lat=42.802745&amp;lon=0.102922&amp;zoom=17'&gt;&lt;img src='/wp-content/uploads/icono-mapa-topografico-small.png' alt='Mapa' title='Mapa'&gt;&lt;/a&gt;</v>
      </c>
      <c r="AA177" s="46" t="str">
        <f>IF(J177="",
"",
"&lt;div style='display: block; text-align: center; padding: 0px 0; font-size: 1.4em;'&gt;"&amp;
"&lt;a href='#!' class='open-popup' data-info='"&amp;"ℹ "&amp;J177&amp;"'&gt;"&amp;
"&lt;img src='/wp-content/uploads/icono-informacion-small.png' alt='Más información' title='Más información'&gt;"
&amp;"&lt;/a&gt;&lt;/div&gt;"
)</f>
        <v/>
      </c>
    </row>
    <row r="178" spans="1:27" ht="14.5" customHeight="1" x14ac:dyDescent="0.35">
      <c r="A178" s="32" t="s">
        <v>1026</v>
      </c>
      <c r="B178" s="32" t="s">
        <v>1230</v>
      </c>
      <c r="C178" s="32" t="s">
        <v>1904</v>
      </c>
      <c r="D178" s="33" t="s">
        <v>1554</v>
      </c>
      <c r="E178" s="37" t="s">
        <v>4</v>
      </c>
      <c r="F178" s="36">
        <v>3039</v>
      </c>
      <c r="G178" s="49" t="s">
        <v>1059</v>
      </c>
      <c r="H178" s="49" t="s">
        <v>1060</v>
      </c>
      <c r="I178" s="37" t="s">
        <v>52</v>
      </c>
      <c r="J178" s="45" t="s">
        <v>1458</v>
      </c>
      <c r="K178" s="45" t="s">
        <v>1022</v>
      </c>
      <c r="L178" s="45"/>
      <c r="M178" s="55">
        <v>1</v>
      </c>
      <c r="N178" s="46" t="str">
        <f>"&lt;wpt lat="""&amp;G178&amp;""" lon="""&amp;H178&amp;"""&gt;&lt;ele&gt;"&amp;F178&amp;"&lt;/ele&gt;&lt;name&gt;"&amp;D178&amp;"&lt;/name&gt;&lt;desc&gt;Nombre oficial: "&amp;E178&amp;"&amp;#10;Altitud: "&amp;F178&amp;" m &amp;#10;Dificultad: "&amp;I178&amp;"&amp;#10;Más información: "&amp;J178&amp;"&lt;/desc&gt;&lt;/wpt&gt;"</f>
        <v>&lt;wpt lat="42.831160" lon="0.112932"&gt;&lt;ele&gt;3039&lt;/ele&gt;&lt;name&gt;Pic des Trois Conseillers&lt;/name&gt;&lt;desc&gt;Nombre oficial: &amp;#10;Altitud: 3039 m &amp;#10;Dificultad: F&amp;#10;Más información: Dificultad PD por Cap de Long&lt;/desc&gt;&lt;/wpt&gt;</v>
      </c>
      <c r="O178" s="48" t="str">
        <f>HYPERLINK("https://www.openstreetmap.org/edit#map=18/"&amp;G178 &amp; "/"&amp; H178 )</f>
        <v>https://www.openstreetmap.org/edit#map=18/42.831160/0.112932</v>
      </c>
      <c r="P178" s="31" t="str">
        <f>"&lt;a href='https://www.windy.com/"&amp;G178&amp;"/"&amp;H178&amp;"/wind?"&amp;G178&amp;","&amp;H178&amp;",13' target='_blank'&gt;&lt;img src='/wp-content/uploads/icono-windy-small.png' alt='Windy' title='Viento Windy'&gt;&lt;/a&gt;"</f>
        <v>&lt;a href='https://www.windy.com/42.831160/0.112932/wind?42.831160,0.112932,13' target='_blank'&gt;&lt;img src='/wp-content/uploads/icono-windy-small.png' alt='Windy' title='Viento Windy'&gt;&lt;/a&gt;</v>
      </c>
      <c r="Q178" s="47" t="str">
        <f>HYPERLINK("https://www.windy.com/"&amp;G178&amp;"/"&amp;H178&amp;"/wind?"&amp;G178&amp;","&amp;H178&amp;",13")</f>
        <v>https://www.windy.com/42.831160/0.112932/wind?42.831160,0.112932,13</v>
      </c>
      <c r="R178" s="31" t="str">
        <f>"&lt;a href='https://www.meteoblue.com/es/tiempo/pronostico/multimodel/"&amp;G178 &amp; "N" &amp; H178 &amp; "E" &amp; "' target='_blank'&gt;" &amp;"&lt;img src='/wp-content/uploads/icono-meteoblue-small.png' alt='Meteoblue' title='Multimodel Meteoblue'&gt;" &amp; "&lt;/a&gt;"</f>
        <v>&lt;a href='https://www.meteoblue.com/es/tiempo/pronostico/multimodel/42.831160N0.112932E' target='_blank'&gt;&lt;img src='/wp-content/uploads/icono-meteoblue-small.png' alt='Meteoblue' title='Multimodel Meteoblue'&gt;&lt;/a&gt;</v>
      </c>
      <c r="S178" s="47" t="str">
        <f>HYPERLINK("https://www.meteoblue.com/es/tiempo/pronostico/multimodel/"&amp;G178 &amp; "N" &amp; H178 &amp; "E")</f>
        <v>https://www.meteoblue.com/es/tiempo/pronostico/multimodel/42.831160N0.112932E</v>
      </c>
      <c r="T178" s="31" t="str">
        <f>"&lt;a href='https://brouter.de/brouter-web/#map=13/"&amp;G178&amp;"/"&amp;H178&amp;"/OpenTopoMap&amp;pois="&amp;H178&amp;","&amp;G178&amp; "' target='_blank'&gt;" &amp;"&lt;img src='/wp-content/uploads/icono-mapa-topografico-small.png' alt='Mapa topográfico brouter.de' title='Mapa topográfico brouter.de'&gt;" &amp; "&lt;/a&gt;"</f>
        <v>&lt;a href='https://brouter.de/brouter-web/#map=13/42.831160/0.112932/OpenTopoMap&amp;pois=0.112932,42.831160' target='_blank'&gt;&lt;img src='/wp-content/uploads/icono-mapa-topografico-small.png' alt='Mapa topográfico brouter.de' title='Mapa topográfico brouter.de'&gt;&lt;/a&gt;</v>
      </c>
      <c r="U178" s="47" t="str">
        <f>HYPERLINK("https://brouter.de/brouter-web/#map=13/"&amp;G178&amp;"/"&amp;H178&amp;"/OpenTopoMap&amp;pois="&amp;H178&amp;","&amp;G178)</f>
        <v>https://brouter.de/brouter-web/#map=13/42.831160/0.112932/OpenTopoMap&amp;pois=0.112932,42.831160</v>
      </c>
      <c r="V178" s="31" t="str">
        <f>"&lt;a href='https://gpx.studio/app#13/"&amp;G178&amp;"/"&amp;H178&amp;"' target='_blank'&gt;" &amp;"&lt;img src='/wp-content/uploads/icono-mapa-topografico-gpx-studio-small.png' alt='Mapa topográfico gpx.studio' title='Mapa topográfico gpx.studio'&gt;" &amp; "&lt;/a&gt;"</f>
        <v>&lt;a href='https://gpx.studio/app#13/42.831160/0.112932' target='_blank'&gt;&lt;img src='/wp-content/uploads/icono-mapa-topografico-gpx-studio-small.png' alt='Mapa topográfico gpx.studio' title='Mapa topográfico gpx.studio'&gt;&lt;/a&gt;</v>
      </c>
      <c r="W178" s="47" t="str">
        <f>HYPERLINK("https://gpx.studio/app#13/"&amp;G178&amp;"/"&amp;H178)</f>
        <v>https://gpx.studio/app#13/42.831160/0.112932</v>
      </c>
      <c r="X178" s="47" t="str">
        <f>HYPERLINK("https://nakarte.me/#m=13/"&amp;G178&amp;"/"&amp;H178&amp;"&amp;l=Czt/Sa")</f>
        <v>https://nakarte.me/#m=13/42.831160/0.112932&amp;l=Czt/Sa</v>
      </c>
      <c r="Y178" s="31" t="str">
        <f>"&lt;a href='https://www.google.com/maps/dir/42.8664,-2.6852/" &amp; G178&amp; "," &amp; H178 &amp; "' target='_blank'&gt;" &amp;"&lt;img src='/wp-content/uploads/icono-navegacion-google-maps-small.png' alt='Navegación Google Maps' title='Navegación Google Maps'&gt;" &amp; "&lt;/a&gt;"</f>
        <v>&lt;a href='https://www.google.com/maps/dir/42.8664,-2.6852/42.831160,0.112932' target='_blank'&gt;&lt;img src='/wp-content/uploads/icono-navegacion-google-maps-small.png' alt='Navegación Google Maps' title='Navegación Google Maps'&gt;&lt;/a&gt;</v>
      </c>
      <c r="Z178" s="46" t="str">
        <f>"&lt;a style='display: block; text-align: center; padding: 0px 0; font-size: 1.4em;' href='https://tresmiles.es/mapa.html?lat="&amp;G178&amp;"&amp;lon="&amp;H178&amp;"&amp;zoom=17'&gt;&lt;img src='/wp-content/uploads/icono-mapa-topografico-small.png' alt='Mapa' title='Mapa'&gt;&lt;/a&gt;"</f>
        <v>&lt;a style='display: block; text-align: center; padding: 0px 0; font-size: 1.4em;' href='https://tresmiles.es/mapa.html?lat=42.831160&amp;lon=0.112932&amp;zoom=17'&gt;&lt;img src='/wp-content/uploads/icono-mapa-topografico-small.png' alt='Mapa' title='Mapa'&gt;&lt;/a&gt;</v>
      </c>
      <c r="AA178" s="46" t="str">
        <f>IF(J178="",
"",
"&lt;div style='display: block; text-align: center; padding: 0px 0; font-size: 1.4em;'&gt;"&amp;
"&lt;a href='#!' class='open-popup' data-info='"&amp;"ℹ "&amp;J178&amp;"'&gt;"&amp;
"&lt;img src='/wp-content/uploads/icono-informacion-small.png' alt='Más información' title='Más información'&gt;"
&amp;"&lt;/a&gt;&lt;/div&gt;"
)</f>
        <v>&lt;div style='display: block; text-align: center; padding: 0px 0; font-size: 1.4em;'&gt;&lt;a href='#!' class='open-popup' data-info='ℹ Dificultad PD por Cap de Long'&gt;&lt;img src='/wp-content/uploads/icono-informacion-small.png' alt='Más información' title='Más información'&gt;&lt;/a&gt;&lt;/div&gt;</v>
      </c>
    </row>
    <row r="179" spans="1:27" ht="14.5" customHeight="1" x14ac:dyDescent="0.35">
      <c r="A179" s="32" t="s">
        <v>1026</v>
      </c>
      <c r="B179" s="32" t="s">
        <v>1230</v>
      </c>
      <c r="C179" s="32" t="s">
        <v>1904</v>
      </c>
      <c r="D179" s="33" t="s">
        <v>1063</v>
      </c>
      <c r="E179" s="37" t="s">
        <v>4</v>
      </c>
      <c r="F179" s="36">
        <v>3035</v>
      </c>
      <c r="G179" s="37" t="s">
        <v>1061</v>
      </c>
      <c r="H179" s="37" t="s">
        <v>1062</v>
      </c>
      <c r="I179" s="37" t="s">
        <v>49</v>
      </c>
      <c r="J179" s="45"/>
      <c r="K179" s="45" t="s">
        <v>1022</v>
      </c>
      <c r="L179" s="45"/>
      <c r="M179" s="55">
        <v>1</v>
      </c>
      <c r="N179" s="46" t="str">
        <f>"&lt;wpt lat="""&amp;G179&amp;""" lon="""&amp;H179&amp;"""&gt;&lt;ele&gt;"&amp;F179&amp;"&lt;/ele&gt;&lt;name&gt;"&amp;D179&amp;"&lt;/name&gt;&lt;desc&gt;Nombre oficial: "&amp;E179&amp;"&amp;#10;Altitud: "&amp;F179&amp;" m &amp;#10;Dificultad: "&amp;I179&amp;"&amp;#10;Más información: "&amp;J179&amp;"&lt;/desc&gt;&lt;/wpt&gt;"</f>
        <v>&lt;wpt lat="42.829913" lon="0.109906"&gt;&lt;ele&gt;3035&lt;/ele&gt;&lt;name&gt;Premier Conseiller&lt;/name&gt;&lt;desc&gt;Nombre oficial: &amp;#10;Altitud: 3035 m &amp;#10;Dificultad: PD&amp;#10;Más información: &lt;/desc&gt;&lt;/wpt&gt;</v>
      </c>
      <c r="O179" s="48" t="str">
        <f>HYPERLINK("https://www.openstreetmap.org/edit#map=18/"&amp;G179 &amp; "/"&amp; H179 )</f>
        <v>https://www.openstreetmap.org/edit#map=18/42.829913/0.109906</v>
      </c>
      <c r="P179" s="31" t="str">
        <f>"&lt;a href='https://www.windy.com/"&amp;G179&amp;"/"&amp;H179&amp;"/wind?"&amp;G179&amp;","&amp;H179&amp;",13' target='_blank'&gt;&lt;img src='/wp-content/uploads/icono-windy-small.png' alt='Windy' title='Viento Windy'&gt;&lt;/a&gt;"</f>
        <v>&lt;a href='https://www.windy.com/42.829913/0.109906/wind?42.829913,0.109906,13' target='_blank'&gt;&lt;img src='/wp-content/uploads/icono-windy-small.png' alt='Windy' title='Viento Windy'&gt;&lt;/a&gt;</v>
      </c>
      <c r="Q179" s="47" t="str">
        <f>HYPERLINK("https://www.windy.com/"&amp;G179&amp;"/"&amp;H179&amp;"/wind?"&amp;G179&amp;","&amp;H179&amp;",13")</f>
        <v>https://www.windy.com/42.829913/0.109906/wind?42.829913,0.109906,13</v>
      </c>
      <c r="R179" s="31" t="str">
        <f>"&lt;a href='https://www.meteoblue.com/es/tiempo/pronostico/multimodel/"&amp;G179 &amp; "N" &amp; H179 &amp; "E" &amp; "' target='_blank'&gt;" &amp;"&lt;img src='/wp-content/uploads/icono-meteoblue-small.png' alt='Meteoblue' title='Multimodel Meteoblue'&gt;" &amp; "&lt;/a&gt;"</f>
        <v>&lt;a href='https://www.meteoblue.com/es/tiempo/pronostico/multimodel/42.829913N0.109906E' target='_blank'&gt;&lt;img src='/wp-content/uploads/icono-meteoblue-small.png' alt='Meteoblue' title='Multimodel Meteoblue'&gt;&lt;/a&gt;</v>
      </c>
      <c r="S179" s="47" t="str">
        <f>HYPERLINK("https://www.meteoblue.com/es/tiempo/pronostico/multimodel/"&amp;G179 &amp; "N" &amp; H179 &amp; "E")</f>
        <v>https://www.meteoblue.com/es/tiempo/pronostico/multimodel/42.829913N0.109906E</v>
      </c>
      <c r="T179" s="31" t="str">
        <f>"&lt;a href='https://brouter.de/brouter-web/#map=13/"&amp;G179&amp;"/"&amp;H179&amp;"/OpenTopoMap&amp;pois="&amp;H179&amp;","&amp;G179&amp; "' target='_blank'&gt;" &amp;"&lt;img src='/wp-content/uploads/icono-mapa-topografico-small.png' alt='Mapa topográfico brouter.de' title='Mapa topográfico brouter.de'&gt;" &amp; "&lt;/a&gt;"</f>
        <v>&lt;a href='https://brouter.de/brouter-web/#map=13/42.829913/0.109906/OpenTopoMap&amp;pois=0.109906,42.829913' target='_blank'&gt;&lt;img src='/wp-content/uploads/icono-mapa-topografico-small.png' alt='Mapa topográfico brouter.de' title='Mapa topográfico brouter.de'&gt;&lt;/a&gt;</v>
      </c>
      <c r="U179" s="47" t="str">
        <f>HYPERLINK("https://brouter.de/brouter-web/#map=13/"&amp;G179&amp;"/"&amp;H179&amp;"/OpenTopoMap&amp;pois="&amp;H179&amp;","&amp;G179)</f>
        <v>https://brouter.de/brouter-web/#map=13/42.829913/0.109906/OpenTopoMap&amp;pois=0.109906,42.829913</v>
      </c>
      <c r="V179" s="31" t="str">
        <f>"&lt;a href='https://gpx.studio/app#13/"&amp;G179&amp;"/"&amp;H179&amp;"' target='_blank'&gt;" &amp;"&lt;img src='/wp-content/uploads/icono-mapa-topografico-gpx-studio-small.png' alt='Mapa topográfico gpx.studio' title='Mapa topográfico gpx.studio'&gt;" &amp; "&lt;/a&gt;"</f>
        <v>&lt;a href='https://gpx.studio/app#13/42.829913/0.109906' target='_blank'&gt;&lt;img src='/wp-content/uploads/icono-mapa-topografico-gpx-studio-small.png' alt='Mapa topográfico gpx.studio' title='Mapa topográfico gpx.studio'&gt;&lt;/a&gt;</v>
      </c>
      <c r="W179" s="47" t="str">
        <f>HYPERLINK("https://gpx.studio/app#13/"&amp;G179&amp;"/"&amp;H179)</f>
        <v>https://gpx.studio/app#13/42.829913/0.109906</v>
      </c>
      <c r="X179" s="47" t="str">
        <f>HYPERLINK("https://nakarte.me/#m=13/"&amp;G179&amp;"/"&amp;H179&amp;"&amp;l=Czt/Sa")</f>
        <v>https://nakarte.me/#m=13/42.829913/0.109906&amp;l=Czt/Sa</v>
      </c>
      <c r="Y179" s="31" t="str">
        <f>"&lt;a href='https://www.google.com/maps/dir/42.8664,-2.6852/" &amp; G179&amp; "," &amp; H179 &amp; "' target='_blank'&gt;" &amp;"&lt;img src='/wp-content/uploads/icono-navegacion-google-maps-small.png' alt='Navegación Google Maps' title='Navegación Google Maps'&gt;" &amp; "&lt;/a&gt;"</f>
        <v>&lt;a href='https://www.google.com/maps/dir/42.8664,-2.6852/42.829913,0.109906' target='_blank'&gt;&lt;img src='/wp-content/uploads/icono-navegacion-google-maps-small.png' alt='Navegación Google Maps' title='Navegación Google Maps'&gt;&lt;/a&gt;</v>
      </c>
      <c r="Z179" s="46" t="str">
        <f>"&lt;a style='display: block; text-align: center; padding: 0px 0; font-size: 1.4em;' href='https://tresmiles.es/mapa.html?lat="&amp;G179&amp;"&amp;lon="&amp;H179&amp;"&amp;zoom=17'&gt;&lt;img src='/wp-content/uploads/icono-mapa-topografico-small.png' alt='Mapa' title='Mapa'&gt;&lt;/a&gt;"</f>
        <v>&lt;a style='display: block; text-align: center; padding: 0px 0; font-size: 1.4em;' href='https://tresmiles.es/mapa.html?lat=42.829913&amp;lon=0.109906&amp;zoom=17'&gt;&lt;img src='/wp-content/uploads/icono-mapa-topografico-small.png' alt='Mapa' title='Mapa'&gt;&lt;/a&gt;</v>
      </c>
      <c r="AA179" s="46" t="str">
        <f>IF(J179="",
"",
"&lt;div style='display: block; text-align: center; padding: 0px 0; font-size: 1.4em;'&gt;"&amp;
"&lt;a href='#!' class='open-popup' data-info='"&amp;"ℹ "&amp;J179&amp;"'&gt;"&amp;
"&lt;img src='/wp-content/uploads/icono-informacion-small.png' alt='Más información' title='Más información'&gt;"
&amp;"&lt;/a&gt;&lt;/div&gt;"
)</f>
        <v/>
      </c>
    </row>
    <row r="180" spans="1:27" ht="14.5" customHeight="1" x14ac:dyDescent="0.35">
      <c r="A180" s="32" t="s">
        <v>1026</v>
      </c>
      <c r="B180" s="32" t="s">
        <v>1230</v>
      </c>
      <c r="C180" s="32" t="s">
        <v>1904</v>
      </c>
      <c r="D180" s="33" t="s">
        <v>1561</v>
      </c>
      <c r="E180" s="37" t="s">
        <v>4</v>
      </c>
      <c r="F180" s="36">
        <v>3035</v>
      </c>
      <c r="G180" s="37" t="s">
        <v>1047</v>
      </c>
      <c r="H180" s="37" t="s">
        <v>1048</v>
      </c>
      <c r="I180" s="37" t="s">
        <v>52</v>
      </c>
      <c r="J180" s="45"/>
      <c r="K180" s="45" t="s">
        <v>1022</v>
      </c>
      <c r="L180" s="45"/>
      <c r="M180" s="55">
        <v>1</v>
      </c>
      <c r="N180" s="46" t="str">
        <f>"&lt;wpt lat="""&amp;G180&amp;""" lon="""&amp;H180&amp;"""&gt;&lt;ele&gt;"&amp;F180&amp;"&lt;/ele&gt;&lt;name&gt;"&amp;D180&amp;"&lt;/name&gt;&lt;desc&gt;Nombre oficial: "&amp;E180&amp;"&amp;#10;Altitud: "&amp;F180&amp;" m &amp;#10;Dificultad: "&amp;I180&amp;"&amp;#10;Más información: "&amp;J180&amp;"&lt;/desc&gt;&lt;/wpt&gt;"</f>
        <v>&lt;wpt lat="42.827772" lon="0.107750"&gt;&lt;ele&gt;3035&lt;/ele&gt;&lt;name&gt;Turon de Néouvielle&lt;/name&gt;&lt;desc&gt;Nombre oficial: &amp;#10;Altitud: 3035 m &amp;#10;Dificultad: F&amp;#10;Más información: &lt;/desc&gt;&lt;/wpt&gt;</v>
      </c>
      <c r="O180" s="48" t="str">
        <f>HYPERLINK("https://www.openstreetmap.org/edit#map=18/"&amp;G180 &amp; "/"&amp; H180 )</f>
        <v>https://www.openstreetmap.org/edit#map=18/42.827772/0.107750</v>
      </c>
      <c r="P180" s="31" t="str">
        <f>"&lt;a href='https://www.windy.com/"&amp;G180&amp;"/"&amp;H180&amp;"/wind?"&amp;G180&amp;","&amp;H180&amp;",13' target='_blank'&gt;&lt;img src='/wp-content/uploads/icono-windy-small.png' alt='Windy' title='Viento Windy'&gt;&lt;/a&gt;"</f>
        <v>&lt;a href='https://www.windy.com/42.827772/0.107750/wind?42.827772,0.107750,13' target='_blank'&gt;&lt;img src='/wp-content/uploads/icono-windy-small.png' alt='Windy' title='Viento Windy'&gt;&lt;/a&gt;</v>
      </c>
      <c r="Q180" s="47" t="str">
        <f>HYPERLINK("https://www.windy.com/"&amp;G180&amp;"/"&amp;H180&amp;"/wind?"&amp;G180&amp;","&amp;H180&amp;",13")</f>
        <v>https://www.windy.com/42.827772/0.107750/wind?42.827772,0.107750,13</v>
      </c>
      <c r="R180" s="31" t="str">
        <f>"&lt;a href='https://www.meteoblue.com/es/tiempo/pronostico/multimodel/"&amp;G180 &amp; "N" &amp; H180 &amp; "E" &amp; "' target='_blank'&gt;" &amp;"&lt;img src='/wp-content/uploads/icono-meteoblue-small.png' alt='Meteoblue' title='Multimodel Meteoblue'&gt;" &amp; "&lt;/a&gt;"</f>
        <v>&lt;a href='https://www.meteoblue.com/es/tiempo/pronostico/multimodel/42.827772N0.107750E' target='_blank'&gt;&lt;img src='/wp-content/uploads/icono-meteoblue-small.png' alt='Meteoblue' title='Multimodel Meteoblue'&gt;&lt;/a&gt;</v>
      </c>
      <c r="S180" s="47" t="str">
        <f>HYPERLINK("https://www.meteoblue.com/es/tiempo/pronostico/multimodel/"&amp;G180 &amp; "N" &amp; H180 &amp; "E")</f>
        <v>https://www.meteoblue.com/es/tiempo/pronostico/multimodel/42.827772N0.107750E</v>
      </c>
      <c r="T180" s="31" t="str">
        <f>"&lt;a href='https://brouter.de/brouter-web/#map=13/"&amp;G180&amp;"/"&amp;H180&amp;"/OpenTopoMap&amp;pois="&amp;H180&amp;","&amp;G180&amp; "' target='_blank'&gt;" &amp;"&lt;img src='/wp-content/uploads/icono-mapa-topografico-small.png' alt='Mapa topográfico brouter.de' title='Mapa topográfico brouter.de'&gt;" &amp; "&lt;/a&gt;"</f>
        <v>&lt;a href='https://brouter.de/brouter-web/#map=13/42.827772/0.107750/OpenTopoMap&amp;pois=0.107750,42.827772' target='_blank'&gt;&lt;img src='/wp-content/uploads/icono-mapa-topografico-small.png' alt='Mapa topográfico brouter.de' title='Mapa topográfico brouter.de'&gt;&lt;/a&gt;</v>
      </c>
      <c r="U180" s="47" t="str">
        <f>HYPERLINK("https://brouter.de/brouter-web/#map=13/"&amp;G180&amp;"/"&amp;H180&amp;"/OpenTopoMap&amp;pois="&amp;H180&amp;","&amp;G180)</f>
        <v>https://brouter.de/brouter-web/#map=13/42.827772/0.107750/OpenTopoMap&amp;pois=0.107750,42.827772</v>
      </c>
      <c r="V180" s="31" t="str">
        <f>"&lt;a href='https://gpx.studio/app#13/"&amp;G180&amp;"/"&amp;H180&amp;"' target='_blank'&gt;" &amp;"&lt;img src='/wp-content/uploads/icono-mapa-topografico-gpx-studio-small.png' alt='Mapa topográfico gpx.studio' title='Mapa topográfico gpx.studio'&gt;" &amp; "&lt;/a&gt;"</f>
        <v>&lt;a href='https://gpx.studio/app#13/42.827772/0.107750' target='_blank'&gt;&lt;img src='/wp-content/uploads/icono-mapa-topografico-gpx-studio-small.png' alt='Mapa topográfico gpx.studio' title='Mapa topográfico gpx.studio'&gt;&lt;/a&gt;</v>
      </c>
      <c r="W180" s="47" t="str">
        <f>HYPERLINK("https://gpx.studio/app#13/"&amp;G180&amp;"/"&amp;H180)</f>
        <v>https://gpx.studio/app#13/42.827772/0.107750</v>
      </c>
      <c r="X180" s="47" t="str">
        <f>HYPERLINK("https://nakarte.me/#m=13/"&amp;G180&amp;"/"&amp;H180&amp;"&amp;l=Czt/Sa")</f>
        <v>https://nakarte.me/#m=13/42.827772/0.107750&amp;l=Czt/Sa</v>
      </c>
      <c r="Y180" s="31" t="str">
        <f>"&lt;a href='https://www.google.com/maps/dir/42.8664,-2.6852/" &amp; G180&amp; "," &amp; H180 &amp; "' target='_blank'&gt;" &amp;"&lt;img src='/wp-content/uploads/icono-navegacion-google-maps-small.png' alt='Navegación Google Maps' title='Navegación Google Maps'&gt;" &amp; "&lt;/a&gt;"</f>
        <v>&lt;a href='https://www.google.com/maps/dir/42.8664,-2.6852/42.827772,0.107750' target='_blank'&gt;&lt;img src='/wp-content/uploads/icono-navegacion-google-maps-small.png' alt='Navegación Google Maps' title='Navegación Google Maps'&gt;&lt;/a&gt;</v>
      </c>
      <c r="Z180" s="46" t="str">
        <f>"&lt;a style='display: block; text-align: center; padding: 0px 0; font-size: 1.4em;' href='https://tresmiles.es/mapa.html?lat="&amp;G180&amp;"&amp;lon="&amp;H180&amp;"&amp;zoom=17'&gt;&lt;img src='/wp-content/uploads/icono-mapa-topografico-small.png' alt='Mapa' title='Mapa'&gt;&lt;/a&gt;"</f>
        <v>&lt;a style='display: block; text-align: center; padding: 0px 0; font-size: 1.4em;' href='https://tresmiles.es/mapa.html?lat=42.827772&amp;lon=0.107750&amp;zoom=17'&gt;&lt;img src='/wp-content/uploads/icono-mapa-topografico-small.png' alt='Mapa' title='Mapa'&gt;&lt;/a&gt;</v>
      </c>
      <c r="AA180" s="46" t="str">
        <f>IF(J180="",
"",
"&lt;div style='display: block; text-align: center; padding: 0px 0; font-size: 1.4em;'&gt;"&amp;
"&lt;a href='#!' class='open-popup' data-info='"&amp;"ℹ "&amp;J180&amp;"'&gt;"&amp;
"&lt;img src='/wp-content/uploads/icono-informacion-small.png' alt='Más información' title='Más información'&gt;"
&amp;"&lt;/a&gt;&lt;/div&gt;"
)</f>
        <v/>
      </c>
    </row>
    <row r="181" spans="1:27" ht="14.5" customHeight="1" x14ac:dyDescent="0.35">
      <c r="A181" s="32" t="s">
        <v>1026</v>
      </c>
      <c r="B181" s="32" t="s">
        <v>1230</v>
      </c>
      <c r="C181" s="32" t="s">
        <v>1904</v>
      </c>
      <c r="D181" s="33" t="s">
        <v>1552</v>
      </c>
      <c r="E181" s="37" t="s">
        <v>4</v>
      </c>
      <c r="F181" s="36">
        <v>3031</v>
      </c>
      <c r="G181" s="37" t="s">
        <v>1035</v>
      </c>
      <c r="H181" s="37" t="s">
        <v>1036</v>
      </c>
      <c r="I181" s="37" t="s">
        <v>52</v>
      </c>
      <c r="J181" s="45"/>
      <c r="K181" s="45" t="s">
        <v>1022</v>
      </c>
      <c r="L181" s="45"/>
      <c r="M181" s="55">
        <v>1</v>
      </c>
      <c r="N181" s="46" t="str">
        <f>"&lt;wpt lat="""&amp;G181&amp;""" lon="""&amp;H181&amp;"""&gt;&lt;ele&gt;"&amp;F181&amp;"&lt;/ele&gt;&lt;name&gt;"&amp;D181&amp;"&lt;/name&gt;&lt;desc&gt;Nombre oficial: "&amp;E181&amp;"&amp;#10;Altitud: "&amp;F181&amp;" m &amp;#10;Dificultad: "&amp;I181&amp;"&amp;#10;Más información: "&amp;J181&amp;"&lt;/desc&gt;&lt;/wpt&gt;"</f>
        <v>&lt;wpt lat="42.801006" lon="0.091522"&gt;&lt;ele&gt;3031&lt;/ele&gt;&lt;name&gt;Pic de Bugarret&lt;/name&gt;&lt;desc&gt;Nombre oficial: &amp;#10;Altitud: 3031 m &amp;#10;Dificultad: F&amp;#10;Más información: &lt;/desc&gt;&lt;/wpt&gt;</v>
      </c>
      <c r="O181" s="48" t="str">
        <f>HYPERLINK("https://www.openstreetmap.org/edit#map=18/"&amp;G181 &amp; "/"&amp; H181 )</f>
        <v>https://www.openstreetmap.org/edit#map=18/42.801006/0.091522</v>
      </c>
      <c r="P181" s="31" t="str">
        <f>"&lt;a href='https://www.windy.com/"&amp;G181&amp;"/"&amp;H181&amp;"/wind?"&amp;G181&amp;","&amp;H181&amp;",13' target='_blank'&gt;&lt;img src='/wp-content/uploads/icono-windy-small.png' alt='Windy' title='Viento Windy'&gt;&lt;/a&gt;"</f>
        <v>&lt;a href='https://www.windy.com/42.801006/0.091522/wind?42.801006,0.091522,13' target='_blank'&gt;&lt;img src='/wp-content/uploads/icono-windy-small.png' alt='Windy' title='Viento Windy'&gt;&lt;/a&gt;</v>
      </c>
      <c r="Q181" s="47" t="str">
        <f>HYPERLINK("https://www.windy.com/"&amp;G181&amp;"/"&amp;H181&amp;"/wind?"&amp;G181&amp;","&amp;H181&amp;",13")</f>
        <v>https://www.windy.com/42.801006/0.091522/wind?42.801006,0.091522,13</v>
      </c>
      <c r="R181" s="31" t="str">
        <f>"&lt;a href='https://www.meteoblue.com/es/tiempo/pronostico/multimodel/"&amp;G181 &amp; "N" &amp; H181 &amp; "E" &amp; "' target='_blank'&gt;" &amp;"&lt;img src='/wp-content/uploads/icono-meteoblue-small.png' alt='Meteoblue' title='Multimodel Meteoblue'&gt;" &amp; "&lt;/a&gt;"</f>
        <v>&lt;a href='https://www.meteoblue.com/es/tiempo/pronostico/multimodel/42.801006N0.091522E' target='_blank'&gt;&lt;img src='/wp-content/uploads/icono-meteoblue-small.png' alt='Meteoblue' title='Multimodel Meteoblue'&gt;&lt;/a&gt;</v>
      </c>
      <c r="S181" s="47" t="str">
        <f>HYPERLINK("https://www.meteoblue.com/es/tiempo/pronostico/multimodel/"&amp;G181 &amp; "N" &amp; H181 &amp; "E")</f>
        <v>https://www.meteoblue.com/es/tiempo/pronostico/multimodel/42.801006N0.091522E</v>
      </c>
      <c r="T181" s="31" t="str">
        <f>"&lt;a href='https://brouter.de/brouter-web/#map=13/"&amp;G181&amp;"/"&amp;H181&amp;"/OpenTopoMap&amp;pois="&amp;H181&amp;","&amp;G181&amp; "' target='_blank'&gt;" &amp;"&lt;img src='/wp-content/uploads/icono-mapa-topografico-small.png' alt='Mapa topográfico brouter.de' title='Mapa topográfico brouter.de'&gt;" &amp; "&lt;/a&gt;"</f>
        <v>&lt;a href='https://brouter.de/brouter-web/#map=13/42.801006/0.091522/OpenTopoMap&amp;pois=0.091522,42.801006' target='_blank'&gt;&lt;img src='/wp-content/uploads/icono-mapa-topografico-small.png' alt='Mapa topográfico brouter.de' title='Mapa topográfico brouter.de'&gt;&lt;/a&gt;</v>
      </c>
      <c r="U181" s="47" t="str">
        <f>HYPERLINK("https://brouter.de/brouter-web/#map=13/"&amp;G181&amp;"/"&amp;H181&amp;"/OpenTopoMap&amp;pois="&amp;H181&amp;","&amp;G181)</f>
        <v>https://brouter.de/brouter-web/#map=13/42.801006/0.091522/OpenTopoMap&amp;pois=0.091522,42.801006</v>
      </c>
      <c r="V181" s="31" t="str">
        <f>"&lt;a href='https://gpx.studio/app#13/"&amp;G181&amp;"/"&amp;H181&amp;"' target='_blank'&gt;" &amp;"&lt;img src='/wp-content/uploads/icono-mapa-topografico-gpx-studio-small.png' alt='Mapa topográfico gpx.studio' title='Mapa topográfico gpx.studio'&gt;" &amp; "&lt;/a&gt;"</f>
        <v>&lt;a href='https://gpx.studio/app#13/42.801006/0.091522' target='_blank'&gt;&lt;img src='/wp-content/uploads/icono-mapa-topografico-gpx-studio-small.png' alt='Mapa topográfico gpx.studio' title='Mapa topográfico gpx.studio'&gt;&lt;/a&gt;</v>
      </c>
      <c r="W181" s="47" t="str">
        <f>HYPERLINK("https://gpx.studio/app#13/"&amp;G181&amp;"/"&amp;H181)</f>
        <v>https://gpx.studio/app#13/42.801006/0.091522</v>
      </c>
      <c r="X181" s="47" t="str">
        <f>HYPERLINK("https://nakarte.me/#m=13/"&amp;G181&amp;"/"&amp;H181&amp;"&amp;l=Czt/Sa")</f>
        <v>https://nakarte.me/#m=13/42.801006/0.091522&amp;l=Czt/Sa</v>
      </c>
      <c r="Y181" s="31" t="str">
        <f>"&lt;a href='https://www.google.com/maps/dir/42.8664,-2.6852/" &amp; G181&amp; "," &amp; H181 &amp; "' target='_blank'&gt;" &amp;"&lt;img src='/wp-content/uploads/icono-navegacion-google-maps-small.png' alt='Navegación Google Maps' title='Navegación Google Maps'&gt;" &amp; "&lt;/a&gt;"</f>
        <v>&lt;a href='https://www.google.com/maps/dir/42.8664,-2.6852/42.801006,0.091522' target='_blank'&gt;&lt;img src='/wp-content/uploads/icono-navegacion-google-maps-small.png' alt='Navegación Google Maps' title='Navegación Google Maps'&gt;&lt;/a&gt;</v>
      </c>
      <c r="Z181" s="46" t="str">
        <f>"&lt;a style='display: block; text-align: center; padding: 0px 0; font-size: 1.4em;' href='https://tresmiles.es/mapa.html?lat="&amp;G181&amp;"&amp;lon="&amp;H181&amp;"&amp;zoom=17'&gt;&lt;img src='/wp-content/uploads/icono-mapa-topografico-small.png' alt='Mapa' title='Mapa'&gt;&lt;/a&gt;"</f>
        <v>&lt;a style='display: block; text-align: center; padding: 0px 0; font-size: 1.4em;' href='https://tresmiles.es/mapa.html?lat=42.801006&amp;lon=0.091522&amp;zoom=17'&gt;&lt;img src='/wp-content/uploads/icono-mapa-topografico-small.png' alt='Mapa' title='Mapa'&gt;&lt;/a&gt;</v>
      </c>
      <c r="AA181" s="46" t="str">
        <f>IF(J181="",
"",
"&lt;div style='display: block; text-align: center; padding: 0px 0; font-size: 1.4em;'&gt;"&amp;
"&lt;a href='#!' class='open-popup' data-info='"&amp;"ℹ "&amp;J181&amp;"'&gt;"&amp;
"&lt;img src='/wp-content/uploads/icono-informacion-small.png' alt='Más información' title='Más información'&gt;"
&amp;"&lt;/a&gt;&lt;/div&gt;"
)</f>
        <v/>
      </c>
    </row>
    <row r="182" spans="1:27" ht="14.5" customHeight="1" x14ac:dyDescent="0.35">
      <c r="A182" s="32" t="s">
        <v>1026</v>
      </c>
      <c r="B182" s="32" t="s">
        <v>1230</v>
      </c>
      <c r="C182" s="32" t="s">
        <v>1904</v>
      </c>
      <c r="D182" s="33" t="s">
        <v>1549</v>
      </c>
      <c r="E182" s="37" t="s">
        <v>4</v>
      </c>
      <c r="F182" s="36">
        <v>3021</v>
      </c>
      <c r="G182" s="49" t="s">
        <v>1037</v>
      </c>
      <c r="H182" s="49" t="s">
        <v>1038</v>
      </c>
      <c r="I182" s="37" t="s">
        <v>52</v>
      </c>
      <c r="J182" s="45"/>
      <c r="K182" s="45" t="s">
        <v>1022</v>
      </c>
      <c r="L182" s="45"/>
      <c r="M182" s="55">
        <v>1</v>
      </c>
      <c r="N182" s="46" t="str">
        <f>"&lt;wpt lat="""&amp;G182&amp;""" lon="""&amp;H182&amp;"""&gt;&lt;ele&gt;"&amp;F182&amp;"&lt;/ele&gt;&lt;name&gt;"&amp;D182&amp;"&lt;/name&gt;&lt;desc&gt;Nombre oficial: "&amp;E182&amp;"&amp;#10;Altitud: "&amp;F182&amp;" m &amp;#10;Dificultad: "&amp;I182&amp;"&amp;#10;Más información: "&amp;J182&amp;"&lt;/desc&gt;&lt;/wpt&gt;"</f>
        <v>&lt;wpt lat="42.803158" lon="0.088021"&gt;&lt;ele&gt;3021&lt;/ele&gt;&lt;name&gt;Pale de Crabounouse&lt;/name&gt;&lt;desc&gt;Nombre oficial: &amp;#10;Altitud: 3021 m &amp;#10;Dificultad: F&amp;#10;Más información: &lt;/desc&gt;&lt;/wpt&gt;</v>
      </c>
      <c r="O182" s="48" t="str">
        <f>HYPERLINK("https://www.openstreetmap.org/edit#map=18/"&amp;G182 &amp; "/"&amp; H182 )</f>
        <v>https://www.openstreetmap.org/edit#map=18/42.803158/0.088021</v>
      </c>
      <c r="P182" s="31" t="str">
        <f>"&lt;a href='https://www.windy.com/"&amp;G182&amp;"/"&amp;H182&amp;"/wind?"&amp;G182&amp;","&amp;H182&amp;",13' target='_blank'&gt;&lt;img src='/wp-content/uploads/icono-windy-small.png' alt='Windy' title='Viento Windy'&gt;&lt;/a&gt;"</f>
        <v>&lt;a href='https://www.windy.com/42.803158/0.088021/wind?42.803158,0.088021,13' target='_blank'&gt;&lt;img src='/wp-content/uploads/icono-windy-small.png' alt='Windy' title='Viento Windy'&gt;&lt;/a&gt;</v>
      </c>
      <c r="Q182" s="47" t="str">
        <f>HYPERLINK("https://www.windy.com/"&amp;G182&amp;"/"&amp;H182&amp;"/wind?"&amp;G182&amp;","&amp;H182&amp;",13")</f>
        <v>https://www.windy.com/42.803158/0.088021/wind?42.803158,0.088021,13</v>
      </c>
      <c r="R182" s="31" t="str">
        <f>"&lt;a href='https://www.meteoblue.com/es/tiempo/pronostico/multimodel/"&amp;G182 &amp; "N" &amp; H182 &amp; "E" &amp; "' target='_blank'&gt;" &amp;"&lt;img src='/wp-content/uploads/icono-meteoblue-small.png' alt='Meteoblue' title='Multimodel Meteoblue'&gt;" &amp; "&lt;/a&gt;"</f>
        <v>&lt;a href='https://www.meteoblue.com/es/tiempo/pronostico/multimodel/42.803158N0.088021E' target='_blank'&gt;&lt;img src='/wp-content/uploads/icono-meteoblue-small.png' alt='Meteoblue' title='Multimodel Meteoblue'&gt;&lt;/a&gt;</v>
      </c>
      <c r="S182" s="47" t="str">
        <f>HYPERLINK("https://www.meteoblue.com/es/tiempo/pronostico/multimodel/"&amp;G182 &amp; "N" &amp; H182 &amp; "E")</f>
        <v>https://www.meteoblue.com/es/tiempo/pronostico/multimodel/42.803158N0.088021E</v>
      </c>
      <c r="T182" s="31" t="str">
        <f>"&lt;a href='https://brouter.de/brouter-web/#map=13/"&amp;G182&amp;"/"&amp;H182&amp;"/OpenTopoMap&amp;pois="&amp;H182&amp;","&amp;G182&amp; "' target='_blank'&gt;" &amp;"&lt;img src='/wp-content/uploads/icono-mapa-topografico-small.png' alt='Mapa topográfico brouter.de' title='Mapa topográfico brouter.de'&gt;" &amp; "&lt;/a&gt;"</f>
        <v>&lt;a href='https://brouter.de/brouter-web/#map=13/42.803158/0.088021/OpenTopoMap&amp;pois=0.088021,42.803158' target='_blank'&gt;&lt;img src='/wp-content/uploads/icono-mapa-topografico-small.png' alt='Mapa topográfico brouter.de' title='Mapa topográfico brouter.de'&gt;&lt;/a&gt;</v>
      </c>
      <c r="U182" s="47" t="str">
        <f>HYPERLINK("https://brouter.de/brouter-web/#map=13/"&amp;G182&amp;"/"&amp;H182&amp;"/OpenTopoMap&amp;pois="&amp;H182&amp;","&amp;G182)</f>
        <v>https://brouter.de/brouter-web/#map=13/42.803158/0.088021/OpenTopoMap&amp;pois=0.088021,42.803158</v>
      </c>
      <c r="V182" s="31" t="str">
        <f>"&lt;a href='https://gpx.studio/app#13/"&amp;G182&amp;"/"&amp;H182&amp;"' target='_blank'&gt;" &amp;"&lt;img src='/wp-content/uploads/icono-mapa-topografico-gpx-studio-small.png' alt='Mapa topográfico gpx.studio' title='Mapa topográfico gpx.studio'&gt;" &amp; "&lt;/a&gt;"</f>
        <v>&lt;a href='https://gpx.studio/app#13/42.803158/0.088021' target='_blank'&gt;&lt;img src='/wp-content/uploads/icono-mapa-topografico-gpx-studio-small.png' alt='Mapa topográfico gpx.studio' title='Mapa topográfico gpx.studio'&gt;&lt;/a&gt;</v>
      </c>
      <c r="W182" s="47" t="str">
        <f>HYPERLINK("https://gpx.studio/app#13/"&amp;G182&amp;"/"&amp;H182)</f>
        <v>https://gpx.studio/app#13/42.803158/0.088021</v>
      </c>
      <c r="X182" s="47" t="str">
        <f>HYPERLINK("https://nakarte.me/#m=13/"&amp;G182&amp;"/"&amp;H182&amp;"&amp;l=Czt/Sa")</f>
        <v>https://nakarte.me/#m=13/42.803158/0.088021&amp;l=Czt/Sa</v>
      </c>
      <c r="Y182" s="31" t="str">
        <f>"&lt;a href='https://www.google.com/maps/dir/42.8664,-2.6852/" &amp; G182&amp; "," &amp; H182 &amp; "' target='_blank'&gt;" &amp;"&lt;img src='/wp-content/uploads/icono-navegacion-google-maps-small.png' alt='Navegación Google Maps' title='Navegación Google Maps'&gt;" &amp; "&lt;/a&gt;"</f>
        <v>&lt;a href='https://www.google.com/maps/dir/42.8664,-2.6852/42.803158,0.088021' target='_blank'&gt;&lt;img src='/wp-content/uploads/icono-navegacion-google-maps-small.png' alt='Navegación Google Maps' title='Navegación Google Maps'&gt;&lt;/a&gt;</v>
      </c>
      <c r="Z182" s="46" t="str">
        <f>"&lt;a style='display: block; text-align: center; padding: 0px 0; font-size: 1.4em;' href='https://tresmiles.es/mapa.html?lat="&amp;G182&amp;"&amp;lon="&amp;H182&amp;"&amp;zoom=17'&gt;&lt;img src='/wp-content/uploads/icono-mapa-topografico-small.png' alt='Mapa' title='Mapa'&gt;&lt;/a&gt;"</f>
        <v>&lt;a style='display: block; text-align: center; padding: 0px 0; font-size: 1.4em;' href='https://tresmiles.es/mapa.html?lat=42.803158&amp;lon=0.088021&amp;zoom=17'&gt;&lt;img src='/wp-content/uploads/icono-mapa-topografico-small.png' alt='Mapa' title='Mapa'&gt;&lt;/a&gt;</v>
      </c>
      <c r="AA182" s="46" t="str">
        <f>IF(J182="",
"",
"&lt;div style='display: block; text-align: center; padding: 0px 0; font-size: 1.4em;'&gt;"&amp;
"&lt;a href='#!' class='open-popup' data-info='"&amp;"ℹ "&amp;J182&amp;"'&gt;"&amp;
"&lt;img src='/wp-content/uploads/icono-informacion-small.png' alt='Más información' title='Más información'&gt;"
&amp;"&lt;/a&gt;&lt;/div&gt;"
)</f>
        <v/>
      </c>
    </row>
    <row r="183" spans="1:27" ht="14.5" customHeight="1" x14ac:dyDescent="0.35">
      <c r="A183" s="32" t="s">
        <v>1026</v>
      </c>
      <c r="B183" s="32" t="s">
        <v>1230</v>
      </c>
      <c r="C183" s="32" t="s">
        <v>1904</v>
      </c>
      <c r="D183" s="33" t="s">
        <v>1548</v>
      </c>
      <c r="E183" s="37" t="s">
        <v>4</v>
      </c>
      <c r="F183" s="36">
        <v>3017</v>
      </c>
      <c r="G183" s="49" t="s">
        <v>1033</v>
      </c>
      <c r="H183" s="49" t="s">
        <v>1034</v>
      </c>
      <c r="I183" s="37" t="s">
        <v>50</v>
      </c>
      <c r="J183" s="45"/>
      <c r="K183" s="45" t="s">
        <v>1022</v>
      </c>
      <c r="L183" s="45"/>
      <c r="M183" s="55">
        <v>1</v>
      </c>
      <c r="N183" s="46" t="str">
        <f>"&lt;wpt lat="""&amp;G183&amp;""" lon="""&amp;H183&amp;"""&gt;&lt;ele&gt;"&amp;F183&amp;"&lt;/ele&gt;&lt;name&gt;"&amp;D183&amp;"&lt;/name&gt;&lt;desc&gt;Nombre oficial: "&amp;E183&amp;"&amp;#10;Altitud: "&amp;F183&amp;" m &amp;#10;Dificultad: "&amp;I183&amp;"&amp;#10;Más información: "&amp;J183&amp;"&lt;/desc&gt;&lt;/wpt&gt;"</f>
        <v>&lt;wpt lat="42.800699" lon="0.094403"&gt;&lt;ele&gt;3017&lt;/ele&gt;&lt;name&gt;Dent d'Estibère-Male&lt;/name&gt;&lt;desc&gt;Nombre oficial: &amp;#10;Altitud: 3017 m &amp;#10;Dificultad: F+&amp;#10;Más información: &lt;/desc&gt;&lt;/wpt&gt;</v>
      </c>
      <c r="O183" s="48" t="str">
        <f>HYPERLINK("https://www.openstreetmap.org/edit#map=18/"&amp;G183 &amp; "/"&amp; H183 )</f>
        <v>https://www.openstreetmap.org/edit#map=18/42.800699/0.094403</v>
      </c>
      <c r="P183" s="31" t="str">
        <f>"&lt;a href='https://www.windy.com/"&amp;G183&amp;"/"&amp;H183&amp;"/wind?"&amp;G183&amp;","&amp;H183&amp;",13' target='_blank'&gt;&lt;img src='/wp-content/uploads/icono-windy-small.png' alt='Windy' title='Viento Windy'&gt;&lt;/a&gt;"</f>
        <v>&lt;a href='https://www.windy.com/42.800699/0.094403/wind?42.800699,0.094403,13' target='_blank'&gt;&lt;img src='/wp-content/uploads/icono-windy-small.png' alt='Windy' title='Viento Windy'&gt;&lt;/a&gt;</v>
      </c>
      <c r="Q183" s="47" t="str">
        <f>HYPERLINK("https://www.windy.com/"&amp;G183&amp;"/"&amp;H183&amp;"/wind?"&amp;G183&amp;","&amp;H183&amp;",13")</f>
        <v>https://www.windy.com/42.800699/0.094403/wind?42.800699,0.094403,13</v>
      </c>
      <c r="R183" s="31" t="str">
        <f>"&lt;a href='https://www.meteoblue.com/es/tiempo/pronostico/multimodel/"&amp;G183 &amp; "N" &amp; H183 &amp; "E" &amp; "' target='_blank'&gt;" &amp;"&lt;img src='/wp-content/uploads/icono-meteoblue-small.png' alt='Meteoblue' title='Multimodel Meteoblue'&gt;" &amp; "&lt;/a&gt;"</f>
        <v>&lt;a href='https://www.meteoblue.com/es/tiempo/pronostico/multimodel/42.800699N0.094403E' target='_blank'&gt;&lt;img src='/wp-content/uploads/icono-meteoblue-small.png' alt='Meteoblue' title='Multimodel Meteoblue'&gt;&lt;/a&gt;</v>
      </c>
      <c r="S183" s="47" t="str">
        <f>HYPERLINK("https://www.meteoblue.com/es/tiempo/pronostico/multimodel/"&amp;G183 &amp; "N" &amp; H183 &amp; "E")</f>
        <v>https://www.meteoblue.com/es/tiempo/pronostico/multimodel/42.800699N0.094403E</v>
      </c>
      <c r="T183" s="31" t="str">
        <f>"&lt;a href='https://brouter.de/brouter-web/#map=13/"&amp;G183&amp;"/"&amp;H183&amp;"/OpenTopoMap&amp;pois="&amp;H183&amp;","&amp;G183&amp; "' target='_blank'&gt;" &amp;"&lt;img src='/wp-content/uploads/icono-mapa-topografico-small.png' alt='Mapa topográfico brouter.de' title='Mapa topográfico brouter.de'&gt;" &amp; "&lt;/a&gt;"</f>
        <v>&lt;a href='https://brouter.de/brouter-web/#map=13/42.800699/0.094403/OpenTopoMap&amp;pois=0.094403,42.800699' target='_blank'&gt;&lt;img src='/wp-content/uploads/icono-mapa-topografico-small.png' alt='Mapa topográfico brouter.de' title='Mapa topográfico brouter.de'&gt;&lt;/a&gt;</v>
      </c>
      <c r="U183" s="47" t="str">
        <f>HYPERLINK("https://brouter.de/brouter-web/#map=13/"&amp;G183&amp;"/"&amp;H183&amp;"/OpenTopoMap&amp;pois="&amp;H183&amp;","&amp;G183)</f>
        <v>https://brouter.de/brouter-web/#map=13/42.800699/0.094403/OpenTopoMap&amp;pois=0.094403,42.800699</v>
      </c>
      <c r="V183" s="31" t="str">
        <f>"&lt;a href='https://gpx.studio/app#13/"&amp;G183&amp;"/"&amp;H183&amp;"' target='_blank'&gt;" &amp;"&lt;img src='/wp-content/uploads/icono-mapa-topografico-gpx-studio-small.png' alt='Mapa topográfico gpx.studio' title='Mapa topográfico gpx.studio'&gt;" &amp; "&lt;/a&gt;"</f>
        <v>&lt;a href='https://gpx.studio/app#13/42.800699/0.094403' target='_blank'&gt;&lt;img src='/wp-content/uploads/icono-mapa-topografico-gpx-studio-small.png' alt='Mapa topográfico gpx.studio' title='Mapa topográfico gpx.studio'&gt;&lt;/a&gt;</v>
      </c>
      <c r="W183" s="47" t="str">
        <f>HYPERLINK("https://gpx.studio/app#13/"&amp;G183&amp;"/"&amp;H183)</f>
        <v>https://gpx.studio/app#13/42.800699/0.094403</v>
      </c>
      <c r="X183" s="47" t="str">
        <f>HYPERLINK("https://nakarte.me/#m=13/"&amp;G183&amp;"/"&amp;H183&amp;"&amp;l=Czt/Sa")</f>
        <v>https://nakarte.me/#m=13/42.800699/0.094403&amp;l=Czt/Sa</v>
      </c>
      <c r="Y183" s="31" t="str">
        <f>"&lt;a href='https://www.google.com/maps/dir/42.8664,-2.6852/" &amp; G183&amp; "," &amp; H183 &amp; "' target='_blank'&gt;" &amp;"&lt;img src='/wp-content/uploads/icono-navegacion-google-maps-small.png' alt='Navegación Google Maps' title='Navegación Google Maps'&gt;" &amp; "&lt;/a&gt;"</f>
        <v>&lt;a href='https://www.google.com/maps/dir/42.8664,-2.6852/42.800699,0.094403' target='_blank'&gt;&lt;img src='/wp-content/uploads/icono-navegacion-google-maps-small.png' alt='Navegación Google Maps' title='Navegación Google Maps'&gt;&lt;/a&gt;</v>
      </c>
      <c r="Z183" s="46" t="str">
        <f>"&lt;a style='display: block; text-align: center; padding: 0px 0; font-size: 1.4em;' href='https://tresmiles.es/mapa.html?lat="&amp;G183&amp;"&amp;lon="&amp;H183&amp;"&amp;zoom=17'&gt;&lt;img src='/wp-content/uploads/icono-mapa-topografico-small.png' alt='Mapa' title='Mapa'&gt;&lt;/a&gt;"</f>
        <v>&lt;a style='display: block; text-align: center; padding: 0px 0; font-size: 1.4em;' href='https://tresmiles.es/mapa.html?lat=42.800699&amp;lon=0.094403&amp;zoom=17'&gt;&lt;img src='/wp-content/uploads/icono-mapa-topografico-small.png' alt='Mapa' title='Mapa'&gt;&lt;/a&gt;</v>
      </c>
      <c r="AA183" s="46" t="str">
        <f>IF(J183="",
"",
"&lt;div style='display: block; text-align: center; padding: 0px 0; font-size: 1.4em;'&gt;"&amp;
"&lt;a href='#!' class='open-popup' data-info='"&amp;"ℹ "&amp;J183&amp;"'&gt;"&amp;
"&lt;img src='/wp-content/uploads/icono-informacion-small.png' alt='Más información' title='Más información'&gt;"
&amp;"&lt;/a&gt;&lt;/div&gt;"
)</f>
        <v/>
      </c>
    </row>
    <row r="184" spans="1:27" ht="14.5" customHeight="1" x14ac:dyDescent="0.35">
      <c r="A184" s="32" t="s">
        <v>1026</v>
      </c>
      <c r="B184" s="32" t="s">
        <v>1230</v>
      </c>
      <c r="C184" s="32" t="s">
        <v>1904</v>
      </c>
      <c r="D184" s="33" t="s">
        <v>41</v>
      </c>
      <c r="E184" s="37" t="s">
        <v>4</v>
      </c>
      <c r="F184" s="36">
        <v>3016</v>
      </c>
      <c r="G184" s="49" t="s">
        <v>1039</v>
      </c>
      <c r="H184" s="49" t="s">
        <v>1040</v>
      </c>
      <c r="I184" s="37" t="s">
        <v>52</v>
      </c>
      <c r="J184" s="45"/>
      <c r="K184" s="45" t="s">
        <v>1022</v>
      </c>
      <c r="L184" s="45"/>
      <c r="M184" s="55">
        <v>1</v>
      </c>
      <c r="N184" s="46" t="str">
        <f>"&lt;wpt lat="""&amp;G184&amp;""" lon="""&amp;H184&amp;"""&gt;&lt;ele&gt;"&amp;F184&amp;"&lt;/ele&gt;&lt;name&gt;"&amp;D184&amp;"&lt;/name&gt;&lt;desc&gt;Nombre oficial: "&amp;E184&amp;"&amp;#10;Altitud: "&amp;F184&amp;" m &amp;#10;Dificultad: "&amp;I184&amp;"&amp;#10;Más información: "&amp;J184&amp;"&lt;/desc&gt;&lt;/wpt&gt;"</f>
        <v>&lt;wpt lat="42.804430" lon="0.089618"&gt;&lt;ele&gt;3016&lt;/ele&gt;&lt;name&gt;Crabounouse Nord&lt;/name&gt;&lt;desc&gt;Nombre oficial: &amp;#10;Altitud: 3016 m &amp;#10;Dificultad: F&amp;#10;Más información: &lt;/desc&gt;&lt;/wpt&gt;</v>
      </c>
      <c r="O184" s="48" t="str">
        <f>HYPERLINK("https://www.openstreetmap.org/edit#map=18/"&amp;G184 &amp; "/"&amp; H184 )</f>
        <v>https://www.openstreetmap.org/edit#map=18/42.804430/0.089618</v>
      </c>
      <c r="P184" s="31" t="str">
        <f>"&lt;a href='https://www.windy.com/"&amp;G184&amp;"/"&amp;H184&amp;"/wind?"&amp;G184&amp;","&amp;H184&amp;",13' target='_blank'&gt;&lt;img src='/wp-content/uploads/icono-windy-small.png' alt='Windy' title='Viento Windy'&gt;&lt;/a&gt;"</f>
        <v>&lt;a href='https://www.windy.com/42.804430/0.089618/wind?42.804430,0.089618,13' target='_blank'&gt;&lt;img src='/wp-content/uploads/icono-windy-small.png' alt='Windy' title='Viento Windy'&gt;&lt;/a&gt;</v>
      </c>
      <c r="Q184" s="47" t="str">
        <f>HYPERLINK("https://www.windy.com/"&amp;G184&amp;"/"&amp;H184&amp;"/wind?"&amp;G184&amp;","&amp;H184&amp;",13")</f>
        <v>https://www.windy.com/42.804430/0.089618/wind?42.804430,0.089618,13</v>
      </c>
      <c r="R184" s="31" t="str">
        <f>"&lt;a href='https://www.meteoblue.com/es/tiempo/pronostico/multimodel/"&amp;G184 &amp; "N" &amp; H184 &amp; "E" &amp; "' target='_blank'&gt;" &amp;"&lt;img src='/wp-content/uploads/icono-meteoblue-small.png' alt='Meteoblue' title='Multimodel Meteoblue'&gt;" &amp; "&lt;/a&gt;"</f>
        <v>&lt;a href='https://www.meteoblue.com/es/tiempo/pronostico/multimodel/42.804430N0.089618E' target='_blank'&gt;&lt;img src='/wp-content/uploads/icono-meteoblue-small.png' alt='Meteoblue' title='Multimodel Meteoblue'&gt;&lt;/a&gt;</v>
      </c>
      <c r="S184" s="47" t="str">
        <f>HYPERLINK("https://www.meteoblue.com/es/tiempo/pronostico/multimodel/"&amp;G184 &amp; "N" &amp; H184 &amp; "E")</f>
        <v>https://www.meteoblue.com/es/tiempo/pronostico/multimodel/42.804430N0.089618E</v>
      </c>
      <c r="T184" s="31" t="str">
        <f>"&lt;a href='https://brouter.de/brouter-web/#map=13/"&amp;G184&amp;"/"&amp;H184&amp;"/OpenTopoMap&amp;pois="&amp;H184&amp;","&amp;G184&amp; "' target='_blank'&gt;" &amp;"&lt;img src='/wp-content/uploads/icono-mapa-topografico-small.png' alt='Mapa topográfico brouter.de' title='Mapa topográfico brouter.de'&gt;" &amp; "&lt;/a&gt;"</f>
        <v>&lt;a href='https://brouter.de/brouter-web/#map=13/42.804430/0.089618/OpenTopoMap&amp;pois=0.089618,42.804430' target='_blank'&gt;&lt;img src='/wp-content/uploads/icono-mapa-topografico-small.png' alt='Mapa topográfico brouter.de' title='Mapa topográfico brouter.de'&gt;&lt;/a&gt;</v>
      </c>
      <c r="U184" s="47" t="str">
        <f>HYPERLINK("https://brouter.de/brouter-web/#map=13/"&amp;G184&amp;"/"&amp;H184&amp;"/OpenTopoMap&amp;pois="&amp;H184&amp;","&amp;G184)</f>
        <v>https://brouter.de/brouter-web/#map=13/42.804430/0.089618/OpenTopoMap&amp;pois=0.089618,42.804430</v>
      </c>
      <c r="V184" s="31" t="str">
        <f>"&lt;a href='https://gpx.studio/app#13/"&amp;G184&amp;"/"&amp;H184&amp;"' target='_blank'&gt;" &amp;"&lt;img src='/wp-content/uploads/icono-mapa-topografico-gpx-studio-small.png' alt='Mapa topográfico gpx.studio' title='Mapa topográfico gpx.studio'&gt;" &amp; "&lt;/a&gt;"</f>
        <v>&lt;a href='https://gpx.studio/app#13/42.804430/0.089618' target='_blank'&gt;&lt;img src='/wp-content/uploads/icono-mapa-topografico-gpx-studio-small.png' alt='Mapa topográfico gpx.studio' title='Mapa topográfico gpx.studio'&gt;&lt;/a&gt;</v>
      </c>
      <c r="W184" s="47" t="str">
        <f>HYPERLINK("https://gpx.studio/app#13/"&amp;G184&amp;"/"&amp;H184)</f>
        <v>https://gpx.studio/app#13/42.804430/0.089618</v>
      </c>
      <c r="X184" s="47" t="str">
        <f>HYPERLINK("https://nakarte.me/#m=13/"&amp;G184&amp;"/"&amp;H184&amp;"&amp;l=Czt/Sa")</f>
        <v>https://nakarte.me/#m=13/42.804430/0.089618&amp;l=Czt/Sa</v>
      </c>
      <c r="Y184" s="31" t="str">
        <f>"&lt;a href='https://www.google.com/maps/dir/42.8664,-2.6852/" &amp; G184&amp; "," &amp; H184 &amp; "' target='_blank'&gt;" &amp;"&lt;img src='/wp-content/uploads/icono-navegacion-google-maps-small.png' alt='Navegación Google Maps' title='Navegación Google Maps'&gt;" &amp; "&lt;/a&gt;"</f>
        <v>&lt;a href='https://www.google.com/maps/dir/42.8664,-2.6852/42.804430,0.089618' target='_blank'&gt;&lt;img src='/wp-content/uploads/icono-navegacion-google-maps-small.png' alt='Navegación Google Maps' title='Navegación Google Maps'&gt;&lt;/a&gt;</v>
      </c>
      <c r="Z184" s="46" t="str">
        <f>"&lt;a style='display: block; text-align: center; padding: 0px 0; font-size: 1.4em;' href='https://tresmiles.es/mapa.html?lat="&amp;G184&amp;"&amp;lon="&amp;H184&amp;"&amp;zoom=17'&gt;&lt;img src='/wp-content/uploads/icono-mapa-topografico-small.png' alt='Mapa' title='Mapa'&gt;&lt;/a&gt;"</f>
        <v>&lt;a style='display: block; text-align: center; padding: 0px 0; font-size: 1.4em;' href='https://tresmiles.es/mapa.html?lat=42.804430&amp;lon=0.089618&amp;zoom=17'&gt;&lt;img src='/wp-content/uploads/icono-mapa-topografico-small.png' alt='Mapa' title='Mapa'&gt;&lt;/a&gt;</v>
      </c>
      <c r="AA184" s="46" t="str">
        <f>IF(J184="",
"",
"&lt;div style='display: block; text-align: center; padding: 0px 0; font-size: 1.4em;'&gt;"&amp;
"&lt;a href='#!' class='open-popup' data-info='"&amp;"ℹ "&amp;J184&amp;"'&gt;"&amp;
"&lt;img src='/wp-content/uploads/icono-informacion-small.png' alt='Más información' title='Más información'&gt;"
&amp;"&lt;/a&gt;&lt;/div&gt;"
)</f>
        <v/>
      </c>
    </row>
    <row r="185" spans="1:27" ht="14.5" customHeight="1" x14ac:dyDescent="0.35">
      <c r="A185" s="32" t="s">
        <v>1026</v>
      </c>
      <c r="B185" s="32" t="s">
        <v>1230</v>
      </c>
      <c r="C185" s="32" t="s">
        <v>1904</v>
      </c>
      <c r="D185" s="33" t="s">
        <v>1547</v>
      </c>
      <c r="E185" s="37" t="s">
        <v>4</v>
      </c>
      <c r="F185" s="36">
        <v>3014</v>
      </c>
      <c r="G185" s="37" t="s">
        <v>1041</v>
      </c>
      <c r="H185" s="37" t="s">
        <v>1042</v>
      </c>
      <c r="I185" s="37" t="s">
        <v>51</v>
      </c>
      <c r="J185" s="45"/>
      <c r="K185" s="45" t="s">
        <v>1022</v>
      </c>
      <c r="L185" s="45"/>
      <c r="M185" s="55">
        <v>1</v>
      </c>
      <c r="N185" s="46" t="str">
        <f>"&lt;wpt lat="""&amp;G185&amp;""" lon="""&amp;H185&amp;"""&gt;&lt;ele&gt;"&amp;F185&amp;"&lt;/ele&gt;&lt;name&gt;"&amp;D185&amp;"&lt;/name&gt;&lt;desc&gt;Nombre oficial: "&amp;E185&amp;"&amp;#10;Altitud: "&amp;F185&amp;" m &amp;#10;Dificultad: "&amp;I185&amp;"&amp;#10;Más información: "&amp;J185&amp;"&lt;/desc&gt;&lt;/wpt&gt;"</f>
        <v>&lt;wpt lat="42.804820" lon="0.103683"&gt;&lt;ele&gt;3014&lt;/ele&gt;&lt;name&gt;Aiguille Tourrat&lt;/name&gt;&lt;desc&gt;Nombre oficial: &amp;#10;Altitud: 3014 m &amp;#10;Dificultad: PD-&amp;#10;Más información: &lt;/desc&gt;&lt;/wpt&gt;</v>
      </c>
      <c r="O185" s="48" t="str">
        <f>HYPERLINK("https://www.openstreetmap.org/edit#map=18/"&amp;G185 &amp; "/"&amp; H185 )</f>
        <v>https://www.openstreetmap.org/edit#map=18/42.804820/0.103683</v>
      </c>
      <c r="P185" s="31" t="str">
        <f>"&lt;a href='https://www.windy.com/"&amp;G185&amp;"/"&amp;H185&amp;"/wind?"&amp;G185&amp;","&amp;H185&amp;",13' target='_blank'&gt;&lt;img src='/wp-content/uploads/icono-windy-small.png' alt='Windy' title='Viento Windy'&gt;&lt;/a&gt;"</f>
        <v>&lt;a href='https://www.windy.com/42.804820/0.103683/wind?42.804820,0.103683,13' target='_blank'&gt;&lt;img src='/wp-content/uploads/icono-windy-small.png' alt='Windy' title='Viento Windy'&gt;&lt;/a&gt;</v>
      </c>
      <c r="Q185" s="47" t="str">
        <f>HYPERLINK("https://www.windy.com/"&amp;G185&amp;"/"&amp;H185&amp;"/wind?"&amp;G185&amp;","&amp;H185&amp;",13")</f>
        <v>https://www.windy.com/42.804820/0.103683/wind?42.804820,0.103683,13</v>
      </c>
      <c r="R185" s="31" t="str">
        <f>"&lt;a href='https://www.meteoblue.com/es/tiempo/pronostico/multimodel/"&amp;G185 &amp; "N" &amp; H185 &amp; "E" &amp; "' target='_blank'&gt;" &amp;"&lt;img src='/wp-content/uploads/icono-meteoblue-small.png' alt='Meteoblue' title='Multimodel Meteoblue'&gt;" &amp; "&lt;/a&gt;"</f>
        <v>&lt;a href='https://www.meteoblue.com/es/tiempo/pronostico/multimodel/42.804820N0.103683E' target='_blank'&gt;&lt;img src='/wp-content/uploads/icono-meteoblue-small.png' alt='Meteoblue' title='Multimodel Meteoblue'&gt;&lt;/a&gt;</v>
      </c>
      <c r="S185" s="47" t="str">
        <f>HYPERLINK("https://www.meteoblue.com/es/tiempo/pronostico/multimodel/"&amp;G185 &amp; "N" &amp; H185 &amp; "E")</f>
        <v>https://www.meteoblue.com/es/tiempo/pronostico/multimodel/42.804820N0.103683E</v>
      </c>
      <c r="T185" s="31" t="str">
        <f>"&lt;a href='https://brouter.de/brouter-web/#map=13/"&amp;G185&amp;"/"&amp;H185&amp;"/OpenTopoMap&amp;pois="&amp;H185&amp;","&amp;G185&amp; "' target='_blank'&gt;" &amp;"&lt;img src='/wp-content/uploads/icono-mapa-topografico-small.png' alt='Mapa topográfico brouter.de' title='Mapa topográfico brouter.de'&gt;" &amp; "&lt;/a&gt;"</f>
        <v>&lt;a href='https://brouter.de/brouter-web/#map=13/42.804820/0.103683/OpenTopoMap&amp;pois=0.103683,42.804820' target='_blank'&gt;&lt;img src='/wp-content/uploads/icono-mapa-topografico-small.png' alt='Mapa topográfico brouter.de' title='Mapa topográfico brouter.de'&gt;&lt;/a&gt;</v>
      </c>
      <c r="U185" s="47" t="str">
        <f>HYPERLINK("https://brouter.de/brouter-web/#map=13/"&amp;G185&amp;"/"&amp;H185&amp;"/OpenTopoMap&amp;pois="&amp;H185&amp;","&amp;G185)</f>
        <v>https://brouter.de/brouter-web/#map=13/42.804820/0.103683/OpenTopoMap&amp;pois=0.103683,42.804820</v>
      </c>
      <c r="V185" s="31" t="str">
        <f>"&lt;a href='https://gpx.studio/app#13/"&amp;G185&amp;"/"&amp;H185&amp;"' target='_blank'&gt;" &amp;"&lt;img src='/wp-content/uploads/icono-mapa-topografico-gpx-studio-small.png' alt='Mapa topográfico gpx.studio' title='Mapa topográfico gpx.studio'&gt;" &amp; "&lt;/a&gt;"</f>
        <v>&lt;a href='https://gpx.studio/app#13/42.804820/0.103683' target='_blank'&gt;&lt;img src='/wp-content/uploads/icono-mapa-topografico-gpx-studio-small.png' alt='Mapa topográfico gpx.studio' title='Mapa topográfico gpx.studio'&gt;&lt;/a&gt;</v>
      </c>
      <c r="W185" s="47" t="str">
        <f>HYPERLINK("https://gpx.studio/app#13/"&amp;G185&amp;"/"&amp;H185)</f>
        <v>https://gpx.studio/app#13/42.804820/0.103683</v>
      </c>
      <c r="X185" s="47" t="str">
        <f>HYPERLINK("https://nakarte.me/#m=13/"&amp;G185&amp;"/"&amp;H185&amp;"&amp;l=Czt/Sa")</f>
        <v>https://nakarte.me/#m=13/42.804820/0.103683&amp;l=Czt/Sa</v>
      </c>
      <c r="Y185" s="31" t="str">
        <f>"&lt;a href='https://www.google.com/maps/dir/42.8664,-2.6852/" &amp; G185&amp; "," &amp; H185 &amp; "' target='_blank'&gt;" &amp;"&lt;img src='/wp-content/uploads/icono-navegacion-google-maps-small.png' alt='Navegación Google Maps' title='Navegación Google Maps'&gt;" &amp; "&lt;/a&gt;"</f>
        <v>&lt;a href='https://www.google.com/maps/dir/42.8664,-2.6852/42.804820,0.103683' target='_blank'&gt;&lt;img src='/wp-content/uploads/icono-navegacion-google-maps-small.png' alt='Navegación Google Maps' title='Navegación Google Maps'&gt;&lt;/a&gt;</v>
      </c>
      <c r="Z185" s="46" t="str">
        <f>"&lt;a style='display: block; text-align: center; padding: 0px 0; font-size: 1.4em;' href='https://tresmiles.es/mapa.html?lat="&amp;G185&amp;"&amp;lon="&amp;H185&amp;"&amp;zoom=17'&gt;&lt;img src='/wp-content/uploads/icono-mapa-topografico-small.png' alt='Mapa' title='Mapa'&gt;&lt;/a&gt;"</f>
        <v>&lt;a style='display: block; text-align: center; padding: 0px 0; font-size: 1.4em;' href='https://tresmiles.es/mapa.html?lat=42.804820&amp;lon=0.103683&amp;zoom=17'&gt;&lt;img src='/wp-content/uploads/icono-mapa-topografico-small.png' alt='Mapa' title='Mapa'&gt;&lt;/a&gt;</v>
      </c>
      <c r="AA185" s="46" t="str">
        <f>IF(J185="",
"",
"&lt;div style='display: block; text-align: center; padding: 0px 0; font-size: 1.4em;'&gt;"&amp;
"&lt;a href='#!' class='open-popup' data-info='"&amp;"ℹ "&amp;J185&amp;"'&gt;"&amp;
"&lt;img src='/wp-content/uploads/icono-informacion-small.png' alt='Más información' title='Más información'&gt;"
&amp;"&lt;/a&gt;&lt;/div&gt;"
)</f>
        <v/>
      </c>
    </row>
    <row r="186" spans="1:27" ht="14.5" customHeight="1" x14ac:dyDescent="0.35">
      <c r="A186" s="32" t="s">
        <v>1026</v>
      </c>
      <c r="B186" s="32" t="s">
        <v>1230</v>
      </c>
      <c r="C186" s="32" t="s">
        <v>1904</v>
      </c>
      <c r="D186" s="33" t="s">
        <v>1559</v>
      </c>
      <c r="E186" s="37" t="s">
        <v>4</v>
      </c>
      <c r="F186" s="36">
        <v>3011</v>
      </c>
      <c r="G186" s="37" t="s">
        <v>1064</v>
      </c>
      <c r="H186" s="37" t="s">
        <v>1065</v>
      </c>
      <c r="I186" s="37" t="s">
        <v>47</v>
      </c>
      <c r="J186" s="45"/>
      <c r="K186" s="45" t="s">
        <v>1022</v>
      </c>
      <c r="L186" s="45"/>
      <c r="M186" s="55">
        <v>1</v>
      </c>
      <c r="N186" s="46" t="str">
        <f>"&lt;wpt lat="""&amp;G186&amp;""" lon="""&amp;H186&amp;"""&gt;&lt;ele&gt;"&amp;F186&amp;"&lt;/ele&gt;&lt;name&gt;"&amp;D186&amp;"&lt;/name&gt;&lt;desc&gt;Nombre oficial: "&amp;E186&amp;"&amp;#10;Altitud: "&amp;F186&amp;" m &amp;#10;Dificultad: "&amp;I186&amp;"&amp;#10;Más información: "&amp;J186&amp;"&lt;/desc&gt;&lt;/wpt&gt;"</f>
        <v>&lt;wpt lat="42.834818" lon="0.120163"&gt;&lt;ele&gt;3011&lt;/ele&gt;&lt;name&gt;Pointe de Ramougn&lt;/name&gt;&lt;desc&gt;Nombre oficial: &amp;#10;Altitud: 3011 m &amp;#10;Dificultad: PD+&amp;#10;Más información: &lt;/desc&gt;&lt;/wpt&gt;</v>
      </c>
      <c r="O186" s="48" t="str">
        <f>HYPERLINK("https://www.openstreetmap.org/edit#map=18/"&amp;G186 &amp; "/"&amp; H186 )</f>
        <v>https://www.openstreetmap.org/edit#map=18/42.834818/0.120163</v>
      </c>
      <c r="P186" s="31" t="str">
        <f>"&lt;a href='https://www.windy.com/"&amp;G186&amp;"/"&amp;H186&amp;"/wind?"&amp;G186&amp;","&amp;H186&amp;",13' target='_blank'&gt;&lt;img src='/wp-content/uploads/icono-windy-small.png' alt='Windy' title='Viento Windy'&gt;&lt;/a&gt;"</f>
        <v>&lt;a href='https://www.windy.com/42.834818/0.120163/wind?42.834818,0.120163,13' target='_blank'&gt;&lt;img src='/wp-content/uploads/icono-windy-small.png' alt='Windy' title='Viento Windy'&gt;&lt;/a&gt;</v>
      </c>
      <c r="Q186" s="47" t="str">
        <f>HYPERLINK("https://www.windy.com/"&amp;G186&amp;"/"&amp;H186&amp;"/wind?"&amp;G186&amp;","&amp;H186&amp;",13")</f>
        <v>https://www.windy.com/42.834818/0.120163/wind?42.834818,0.120163,13</v>
      </c>
      <c r="R186" s="31" t="str">
        <f>"&lt;a href='https://www.meteoblue.com/es/tiempo/pronostico/multimodel/"&amp;G186 &amp; "N" &amp; H186 &amp; "E" &amp; "' target='_blank'&gt;" &amp;"&lt;img src='/wp-content/uploads/icono-meteoblue-small.png' alt='Meteoblue' title='Multimodel Meteoblue'&gt;" &amp; "&lt;/a&gt;"</f>
        <v>&lt;a href='https://www.meteoblue.com/es/tiempo/pronostico/multimodel/42.834818N0.120163E' target='_blank'&gt;&lt;img src='/wp-content/uploads/icono-meteoblue-small.png' alt='Meteoblue' title='Multimodel Meteoblue'&gt;&lt;/a&gt;</v>
      </c>
      <c r="S186" s="47" t="str">
        <f>HYPERLINK("https://www.meteoblue.com/es/tiempo/pronostico/multimodel/"&amp;G186 &amp; "N" &amp; H186 &amp; "E")</f>
        <v>https://www.meteoblue.com/es/tiempo/pronostico/multimodel/42.834818N0.120163E</v>
      </c>
      <c r="T186" s="31" t="str">
        <f>"&lt;a href='https://brouter.de/brouter-web/#map=13/"&amp;G186&amp;"/"&amp;H186&amp;"/OpenTopoMap&amp;pois="&amp;H186&amp;","&amp;G186&amp; "' target='_blank'&gt;" &amp;"&lt;img src='/wp-content/uploads/icono-mapa-topografico-small.png' alt='Mapa topográfico brouter.de' title='Mapa topográfico brouter.de'&gt;" &amp; "&lt;/a&gt;"</f>
        <v>&lt;a href='https://brouter.de/brouter-web/#map=13/42.834818/0.120163/OpenTopoMap&amp;pois=0.120163,42.834818' target='_blank'&gt;&lt;img src='/wp-content/uploads/icono-mapa-topografico-small.png' alt='Mapa topográfico brouter.de' title='Mapa topográfico brouter.de'&gt;&lt;/a&gt;</v>
      </c>
      <c r="U186" s="47" t="str">
        <f>HYPERLINK("https://brouter.de/brouter-web/#map=13/"&amp;G186&amp;"/"&amp;H186&amp;"/OpenTopoMap&amp;pois="&amp;H186&amp;","&amp;G186)</f>
        <v>https://brouter.de/brouter-web/#map=13/42.834818/0.120163/OpenTopoMap&amp;pois=0.120163,42.834818</v>
      </c>
      <c r="V186" s="31" t="str">
        <f>"&lt;a href='https://gpx.studio/app#13/"&amp;G186&amp;"/"&amp;H186&amp;"' target='_blank'&gt;" &amp;"&lt;img src='/wp-content/uploads/icono-mapa-topografico-gpx-studio-small.png' alt='Mapa topográfico gpx.studio' title='Mapa topográfico gpx.studio'&gt;" &amp; "&lt;/a&gt;"</f>
        <v>&lt;a href='https://gpx.studio/app#13/42.834818/0.120163' target='_blank'&gt;&lt;img src='/wp-content/uploads/icono-mapa-topografico-gpx-studio-small.png' alt='Mapa topográfico gpx.studio' title='Mapa topográfico gpx.studio'&gt;&lt;/a&gt;</v>
      </c>
      <c r="W186" s="47" t="str">
        <f>HYPERLINK("https://gpx.studio/app#13/"&amp;G186&amp;"/"&amp;H186)</f>
        <v>https://gpx.studio/app#13/42.834818/0.120163</v>
      </c>
      <c r="X186" s="47" t="str">
        <f>HYPERLINK("https://nakarte.me/#m=13/"&amp;G186&amp;"/"&amp;H186&amp;"&amp;l=Czt/Sa")</f>
        <v>https://nakarte.me/#m=13/42.834818/0.120163&amp;l=Czt/Sa</v>
      </c>
      <c r="Y186" s="31" t="str">
        <f>"&lt;a href='https://www.google.com/maps/dir/42.8664,-2.6852/" &amp; G186&amp; "," &amp; H186 &amp; "' target='_blank'&gt;" &amp;"&lt;img src='/wp-content/uploads/icono-navegacion-google-maps-small.png' alt='Navegación Google Maps' title='Navegación Google Maps'&gt;" &amp; "&lt;/a&gt;"</f>
        <v>&lt;a href='https://www.google.com/maps/dir/42.8664,-2.6852/42.834818,0.120163' target='_blank'&gt;&lt;img src='/wp-content/uploads/icono-navegacion-google-maps-small.png' alt='Navegación Google Maps' title='Navegación Google Maps'&gt;&lt;/a&gt;</v>
      </c>
      <c r="Z186" s="46" t="str">
        <f>"&lt;a style='display: block; text-align: center; padding: 0px 0; font-size: 1.4em;' href='https://tresmiles.es/mapa.html?lat="&amp;G186&amp;"&amp;lon="&amp;H186&amp;"&amp;zoom=17'&gt;&lt;img src='/wp-content/uploads/icono-mapa-topografico-small.png' alt='Mapa' title='Mapa'&gt;&lt;/a&gt;"</f>
        <v>&lt;a style='display: block; text-align: center; padding: 0px 0; font-size: 1.4em;' href='https://tresmiles.es/mapa.html?lat=42.834818&amp;lon=0.120163&amp;zoom=17'&gt;&lt;img src='/wp-content/uploads/icono-mapa-topografico-small.png' alt='Mapa' title='Mapa'&gt;&lt;/a&gt;</v>
      </c>
      <c r="AA186" s="46" t="str">
        <f>IF(J186="",
"",
"&lt;div style='display: block; text-align: center; padding: 0px 0; font-size: 1.4em;'&gt;"&amp;
"&lt;a href='#!' class='open-popup' data-info='"&amp;"ℹ "&amp;J186&amp;"'&gt;"&amp;
"&lt;img src='/wp-content/uploads/icono-informacion-small.png' alt='Más información' title='Más información'&gt;"
&amp;"&lt;/a&gt;&lt;/div&gt;"
)</f>
        <v/>
      </c>
    </row>
    <row r="187" spans="1:27" ht="14.5" customHeight="1" x14ac:dyDescent="0.35">
      <c r="A187" s="32" t="s">
        <v>1026</v>
      </c>
      <c r="B187" s="32" t="s">
        <v>1230</v>
      </c>
      <c r="C187" s="32" t="s">
        <v>1904</v>
      </c>
      <c r="D187" s="33" t="s">
        <v>1560</v>
      </c>
      <c r="E187" s="37" t="s">
        <v>4</v>
      </c>
      <c r="F187" s="36">
        <v>3007</v>
      </c>
      <c r="G187" s="37" t="s">
        <v>1045</v>
      </c>
      <c r="H187" s="37" t="s">
        <v>1046</v>
      </c>
      <c r="I187" s="37" t="s">
        <v>49</v>
      </c>
      <c r="J187" s="45"/>
      <c r="K187" s="45" t="s">
        <v>1022</v>
      </c>
      <c r="L187" s="45"/>
      <c r="M187" s="55">
        <v>1</v>
      </c>
      <c r="N187" s="46" t="str">
        <f>"&lt;wpt lat="""&amp;G187&amp;""" lon="""&amp;H187&amp;"""&gt;&lt;ele&gt;"&amp;F187&amp;"&lt;/ele&gt;&lt;name&gt;"&amp;D187&amp;"&lt;/name&gt;&lt;desc&gt;Nombre oficial: "&amp;E187&amp;"&amp;#10;Altitud: "&amp;F187&amp;" m &amp;#10;Dificultad: "&amp;I187&amp;"&amp;#10;Más información: "&amp;J187&amp;"&lt;/desc&gt;&lt;/wpt&gt;"</f>
        <v>&lt;wpt lat="42.827556" lon="0.107605"&gt;&lt;ele&gt;3007&lt;/ele&gt;&lt;name&gt;Pointe Reboul-Vidal&lt;/name&gt;&lt;desc&gt;Nombre oficial: &amp;#10;Altitud: 3007 m &amp;#10;Dificultad: PD&amp;#10;Más información: &lt;/desc&gt;&lt;/wpt&gt;</v>
      </c>
      <c r="O187" s="48" t="str">
        <f>HYPERLINK("https://www.openstreetmap.org/edit#map=18/"&amp;G187 &amp; "/"&amp; H187 )</f>
        <v>https://www.openstreetmap.org/edit#map=18/42.827556/0.107605</v>
      </c>
      <c r="P187" s="31" t="str">
        <f>"&lt;a href='https://www.windy.com/"&amp;G187&amp;"/"&amp;H187&amp;"/wind?"&amp;G187&amp;","&amp;H187&amp;",13' target='_blank'&gt;&lt;img src='/wp-content/uploads/icono-windy-small.png' alt='Windy' title='Viento Windy'&gt;&lt;/a&gt;"</f>
        <v>&lt;a href='https://www.windy.com/42.827556/0.107605/wind?42.827556,0.107605,13' target='_blank'&gt;&lt;img src='/wp-content/uploads/icono-windy-small.png' alt='Windy' title='Viento Windy'&gt;&lt;/a&gt;</v>
      </c>
      <c r="Q187" s="47" t="str">
        <f>HYPERLINK("https://www.windy.com/"&amp;G187&amp;"/"&amp;H187&amp;"/wind?"&amp;G187&amp;","&amp;H187&amp;",13")</f>
        <v>https://www.windy.com/42.827556/0.107605/wind?42.827556,0.107605,13</v>
      </c>
      <c r="R187" s="31" t="str">
        <f>"&lt;a href='https://www.meteoblue.com/es/tiempo/pronostico/multimodel/"&amp;G187 &amp; "N" &amp; H187 &amp; "E" &amp; "' target='_blank'&gt;" &amp;"&lt;img src='/wp-content/uploads/icono-meteoblue-small.png' alt='Meteoblue' title='Multimodel Meteoblue'&gt;" &amp; "&lt;/a&gt;"</f>
        <v>&lt;a href='https://www.meteoblue.com/es/tiempo/pronostico/multimodel/42.827556N0.107605E' target='_blank'&gt;&lt;img src='/wp-content/uploads/icono-meteoblue-small.png' alt='Meteoblue' title='Multimodel Meteoblue'&gt;&lt;/a&gt;</v>
      </c>
      <c r="S187" s="47" t="str">
        <f>HYPERLINK("https://www.meteoblue.com/es/tiempo/pronostico/multimodel/"&amp;G187 &amp; "N" &amp; H187 &amp; "E")</f>
        <v>https://www.meteoblue.com/es/tiempo/pronostico/multimodel/42.827556N0.107605E</v>
      </c>
      <c r="T187" s="31" t="str">
        <f>"&lt;a href='https://brouter.de/brouter-web/#map=13/"&amp;G187&amp;"/"&amp;H187&amp;"/OpenTopoMap&amp;pois="&amp;H187&amp;","&amp;G187&amp; "' target='_blank'&gt;" &amp;"&lt;img src='/wp-content/uploads/icono-mapa-topografico-small.png' alt='Mapa topográfico brouter.de' title='Mapa topográfico brouter.de'&gt;" &amp; "&lt;/a&gt;"</f>
        <v>&lt;a href='https://brouter.de/brouter-web/#map=13/42.827556/0.107605/OpenTopoMap&amp;pois=0.107605,42.827556' target='_blank'&gt;&lt;img src='/wp-content/uploads/icono-mapa-topografico-small.png' alt='Mapa topográfico brouter.de' title='Mapa topográfico brouter.de'&gt;&lt;/a&gt;</v>
      </c>
      <c r="U187" s="47" t="str">
        <f>HYPERLINK("https://brouter.de/brouter-web/#map=13/"&amp;G187&amp;"/"&amp;H187&amp;"/OpenTopoMap&amp;pois="&amp;H187&amp;","&amp;G187)</f>
        <v>https://brouter.de/brouter-web/#map=13/42.827556/0.107605/OpenTopoMap&amp;pois=0.107605,42.827556</v>
      </c>
      <c r="V187" s="31" t="str">
        <f>"&lt;a href='https://gpx.studio/app#13/"&amp;G187&amp;"/"&amp;H187&amp;"' target='_blank'&gt;" &amp;"&lt;img src='/wp-content/uploads/icono-mapa-topografico-gpx-studio-small.png' alt='Mapa topográfico gpx.studio' title='Mapa topográfico gpx.studio'&gt;" &amp; "&lt;/a&gt;"</f>
        <v>&lt;a href='https://gpx.studio/app#13/42.827556/0.107605' target='_blank'&gt;&lt;img src='/wp-content/uploads/icono-mapa-topografico-gpx-studio-small.png' alt='Mapa topográfico gpx.studio' title='Mapa topográfico gpx.studio'&gt;&lt;/a&gt;</v>
      </c>
      <c r="W187" s="47" t="str">
        <f>HYPERLINK("https://gpx.studio/app#13/"&amp;G187&amp;"/"&amp;H187)</f>
        <v>https://gpx.studio/app#13/42.827556/0.107605</v>
      </c>
      <c r="X187" s="47" t="str">
        <f>HYPERLINK("https://nakarte.me/#m=13/"&amp;G187&amp;"/"&amp;H187&amp;"&amp;l=Czt/Sa")</f>
        <v>https://nakarte.me/#m=13/42.827556/0.107605&amp;l=Czt/Sa</v>
      </c>
      <c r="Y187" s="31" t="str">
        <f>"&lt;a href='https://www.google.com/maps/dir/42.8664,-2.6852/" &amp; G187&amp; "," &amp; H187 &amp; "' target='_blank'&gt;" &amp;"&lt;img src='/wp-content/uploads/icono-navegacion-google-maps-small.png' alt='Navegación Google Maps' title='Navegación Google Maps'&gt;" &amp; "&lt;/a&gt;"</f>
        <v>&lt;a href='https://www.google.com/maps/dir/42.8664,-2.6852/42.827556,0.107605' target='_blank'&gt;&lt;img src='/wp-content/uploads/icono-navegacion-google-maps-small.png' alt='Navegación Google Maps' title='Navegación Google Maps'&gt;&lt;/a&gt;</v>
      </c>
      <c r="Z187" s="46" t="str">
        <f>"&lt;a style='display: block; text-align: center; padding: 0px 0; font-size: 1.4em;' href='https://tresmiles.es/mapa.html?lat="&amp;G187&amp;"&amp;lon="&amp;H187&amp;"&amp;zoom=17'&gt;&lt;img src='/wp-content/uploads/icono-mapa-topografico-small.png' alt='Mapa' title='Mapa'&gt;&lt;/a&gt;"</f>
        <v>&lt;a style='display: block; text-align: center; padding: 0px 0; font-size: 1.4em;' href='https://tresmiles.es/mapa.html?lat=42.827556&amp;lon=0.107605&amp;zoom=17'&gt;&lt;img src='/wp-content/uploads/icono-mapa-topografico-small.png' alt='Mapa' title='Mapa'&gt;&lt;/a&gt;</v>
      </c>
      <c r="AA187" s="46" t="str">
        <f>IF(J187="",
"",
"&lt;div style='display: block; text-align: center; padding: 0px 0; font-size: 1.4em;'&gt;"&amp;
"&lt;a href='#!' class='open-popup' data-info='"&amp;"ℹ "&amp;J187&amp;"'&gt;"&amp;
"&lt;img src='/wp-content/uploads/icono-informacion-small.png' alt='Más información' title='Más información'&gt;"
&amp;"&lt;/a&gt;&lt;/div&gt;"
)</f>
        <v/>
      </c>
    </row>
    <row r="188" spans="1:27" ht="14.5" customHeight="1" x14ac:dyDescent="0.35">
      <c r="A188" s="32" t="s">
        <v>1026</v>
      </c>
      <c r="B188" s="32" t="s">
        <v>1230</v>
      </c>
      <c r="C188" s="32" t="s">
        <v>1904</v>
      </c>
      <c r="D188" s="33" t="s">
        <v>1555</v>
      </c>
      <c r="E188" s="37" t="s">
        <v>4</v>
      </c>
      <c r="F188" s="36">
        <v>3006</v>
      </c>
      <c r="G188" s="37" t="s">
        <v>1043</v>
      </c>
      <c r="H188" s="37" t="s">
        <v>1044</v>
      </c>
      <c r="I188" s="37" t="s">
        <v>50</v>
      </c>
      <c r="J188" s="45"/>
      <c r="K188" s="45" t="s">
        <v>1022</v>
      </c>
      <c r="L188" s="45"/>
      <c r="M188" s="55">
        <v>1</v>
      </c>
      <c r="N188" s="46" t="str">
        <f>"&lt;wpt lat="""&amp;G188&amp;""" lon="""&amp;H188&amp;"""&gt;&lt;ele&gt;"&amp;F188&amp;"&lt;/ele&gt;&lt;name&gt;"&amp;D188&amp;"&lt;/name&gt;&lt;desc&gt;Nombre oficial: "&amp;E188&amp;"&amp;#10;Altitud: "&amp;F188&amp;" m &amp;#10;Dificultad: "&amp;I188&amp;"&amp;#10;Más información: "&amp;J188&amp;"&lt;/desc&gt;&lt;/wpt&gt;"</f>
        <v>&lt;wpt lat="42.797160" lon="0.130299"&gt;&lt;ele&gt;3006&lt;/ele&gt;&lt;name&gt;Pic d'Estaragne&lt;/name&gt;&lt;desc&gt;Nombre oficial: &amp;#10;Altitud: 3006 m &amp;#10;Dificultad: F+&amp;#10;Más información: &lt;/desc&gt;&lt;/wpt&gt;</v>
      </c>
      <c r="O188" s="48" t="str">
        <f>HYPERLINK("https://www.openstreetmap.org/edit#map=18/"&amp;G188 &amp; "/"&amp; H188 )</f>
        <v>https://www.openstreetmap.org/edit#map=18/42.797160/0.130299</v>
      </c>
      <c r="P188" s="31" t="str">
        <f>"&lt;a href='https://www.windy.com/"&amp;G188&amp;"/"&amp;H188&amp;"/wind?"&amp;G188&amp;","&amp;H188&amp;",13' target='_blank'&gt;&lt;img src='/wp-content/uploads/icono-windy-small.png' alt='Windy' title='Viento Windy'&gt;&lt;/a&gt;"</f>
        <v>&lt;a href='https://www.windy.com/42.797160/0.130299/wind?42.797160,0.130299,13' target='_blank'&gt;&lt;img src='/wp-content/uploads/icono-windy-small.png' alt='Windy' title='Viento Windy'&gt;&lt;/a&gt;</v>
      </c>
      <c r="Q188" s="47" t="str">
        <f>HYPERLINK("https://www.windy.com/"&amp;G188&amp;"/"&amp;H188&amp;"/wind?"&amp;G188&amp;","&amp;H188&amp;",13")</f>
        <v>https://www.windy.com/42.797160/0.130299/wind?42.797160,0.130299,13</v>
      </c>
      <c r="R188" s="31" t="str">
        <f>"&lt;a href='https://www.meteoblue.com/es/tiempo/pronostico/multimodel/"&amp;G188 &amp; "N" &amp; H188 &amp; "E" &amp; "' target='_blank'&gt;" &amp;"&lt;img src='/wp-content/uploads/icono-meteoblue-small.png' alt='Meteoblue' title='Multimodel Meteoblue'&gt;" &amp; "&lt;/a&gt;"</f>
        <v>&lt;a href='https://www.meteoblue.com/es/tiempo/pronostico/multimodel/42.797160N0.130299E' target='_blank'&gt;&lt;img src='/wp-content/uploads/icono-meteoblue-small.png' alt='Meteoblue' title='Multimodel Meteoblue'&gt;&lt;/a&gt;</v>
      </c>
      <c r="S188" s="47" t="str">
        <f>HYPERLINK("https://www.meteoblue.com/es/tiempo/pronostico/multimodel/"&amp;G188 &amp; "N" &amp; H188 &amp; "E")</f>
        <v>https://www.meteoblue.com/es/tiempo/pronostico/multimodel/42.797160N0.130299E</v>
      </c>
      <c r="T188" s="31" t="str">
        <f>"&lt;a href='https://brouter.de/brouter-web/#map=13/"&amp;G188&amp;"/"&amp;H188&amp;"/OpenTopoMap&amp;pois="&amp;H188&amp;","&amp;G188&amp; "' target='_blank'&gt;" &amp;"&lt;img src='/wp-content/uploads/icono-mapa-topografico-small.png' alt='Mapa topográfico brouter.de' title='Mapa topográfico brouter.de'&gt;" &amp; "&lt;/a&gt;"</f>
        <v>&lt;a href='https://brouter.de/brouter-web/#map=13/42.797160/0.130299/OpenTopoMap&amp;pois=0.130299,42.797160' target='_blank'&gt;&lt;img src='/wp-content/uploads/icono-mapa-topografico-small.png' alt='Mapa topográfico brouter.de' title='Mapa topográfico brouter.de'&gt;&lt;/a&gt;</v>
      </c>
      <c r="U188" s="47" t="str">
        <f>HYPERLINK("https://brouter.de/brouter-web/#map=13/"&amp;G188&amp;"/"&amp;H188&amp;"/OpenTopoMap&amp;pois="&amp;H188&amp;","&amp;G188)</f>
        <v>https://brouter.de/brouter-web/#map=13/42.797160/0.130299/OpenTopoMap&amp;pois=0.130299,42.797160</v>
      </c>
      <c r="V188" s="31" t="str">
        <f>"&lt;a href='https://gpx.studio/app#13/"&amp;G188&amp;"/"&amp;H188&amp;"' target='_blank'&gt;" &amp;"&lt;img src='/wp-content/uploads/icono-mapa-topografico-gpx-studio-small.png' alt='Mapa topográfico gpx.studio' title='Mapa topográfico gpx.studio'&gt;" &amp; "&lt;/a&gt;"</f>
        <v>&lt;a href='https://gpx.studio/app#13/42.797160/0.130299' target='_blank'&gt;&lt;img src='/wp-content/uploads/icono-mapa-topografico-gpx-studio-small.png' alt='Mapa topográfico gpx.studio' title='Mapa topográfico gpx.studio'&gt;&lt;/a&gt;</v>
      </c>
      <c r="W188" s="47" t="str">
        <f>HYPERLINK("https://gpx.studio/app#13/"&amp;G188&amp;"/"&amp;H188)</f>
        <v>https://gpx.studio/app#13/42.797160/0.130299</v>
      </c>
      <c r="X188" s="47" t="str">
        <f>HYPERLINK("https://nakarte.me/#m=13/"&amp;G188&amp;"/"&amp;H188&amp;"&amp;l=Czt/Sa")</f>
        <v>https://nakarte.me/#m=13/42.797160/0.130299&amp;l=Czt/Sa</v>
      </c>
      <c r="Y188" s="31" t="str">
        <f>"&lt;a href='https://www.google.com/maps/dir/42.8664,-2.6852/" &amp; G188&amp; "," &amp; H188 &amp; "' target='_blank'&gt;" &amp;"&lt;img src='/wp-content/uploads/icono-navegacion-google-maps-small.png' alt='Navegación Google Maps' title='Navegación Google Maps'&gt;" &amp; "&lt;/a&gt;"</f>
        <v>&lt;a href='https://www.google.com/maps/dir/42.8664,-2.6852/42.797160,0.130299' target='_blank'&gt;&lt;img src='/wp-content/uploads/icono-navegacion-google-maps-small.png' alt='Navegación Google Maps' title='Navegación Google Maps'&gt;&lt;/a&gt;</v>
      </c>
      <c r="Z188" s="46" t="str">
        <f>"&lt;a style='display: block; text-align: center; padding: 0px 0; font-size: 1.4em;' href='https://tresmiles.es/mapa.html?lat="&amp;G188&amp;"&amp;lon="&amp;H188&amp;"&amp;zoom=17'&gt;&lt;img src='/wp-content/uploads/icono-mapa-topografico-small.png' alt='Mapa' title='Mapa'&gt;&lt;/a&gt;"</f>
        <v>&lt;a style='display: block; text-align: center; padding: 0px 0; font-size: 1.4em;' href='https://tresmiles.es/mapa.html?lat=42.797160&amp;lon=0.130299&amp;zoom=17'&gt;&lt;img src='/wp-content/uploads/icono-mapa-topografico-small.png' alt='Mapa' title='Mapa'&gt;&lt;/a&gt;</v>
      </c>
      <c r="AA188" s="46" t="str">
        <f>IF(J188="",
"",
"&lt;div style='display: block; text-align: center; padding: 0px 0; font-size: 1.4em;'&gt;"&amp;
"&lt;a href='#!' class='open-popup' data-info='"&amp;"ℹ "&amp;J188&amp;"'&gt;"&amp;
"&lt;img src='/wp-content/uploads/icono-informacion-small.png' alt='Más información' title='Más información'&gt;"
&amp;"&lt;/a&gt;&lt;/div&gt;"
)</f>
        <v/>
      </c>
    </row>
    <row r="189" spans="1:27" ht="14.5" customHeight="1" x14ac:dyDescent="0.35">
      <c r="A189" s="32" t="s">
        <v>1024</v>
      </c>
      <c r="B189" s="32" t="s">
        <v>7</v>
      </c>
      <c r="C189" s="32" t="s">
        <v>1905</v>
      </c>
      <c r="D189" s="33" t="s">
        <v>21</v>
      </c>
      <c r="E189" s="37" t="s">
        <v>21</v>
      </c>
      <c r="F189" s="36">
        <v>3143</v>
      </c>
      <c r="G189" s="37" t="s">
        <v>1087</v>
      </c>
      <c r="H189" s="37" t="s">
        <v>1088</v>
      </c>
      <c r="I189" s="37" t="s">
        <v>52</v>
      </c>
      <c r="J189" s="45"/>
      <c r="K189" s="45" t="s">
        <v>1022</v>
      </c>
      <c r="L189" s="45"/>
      <c r="M189" s="55">
        <v>1</v>
      </c>
      <c r="N189" s="46" t="str">
        <f>"&lt;wpt lat="""&amp;G189&amp;""" lon="""&amp;H189&amp;"""&gt;&lt;ele&gt;"&amp;F189&amp;"&lt;/ele&gt;&lt;name&gt;"&amp;D189&amp;"&lt;/name&gt;&lt;desc&gt;Nombre oficial: "&amp;E189&amp;"&amp;#10;Altitud: "&amp;F189&amp;" m &amp;#10;Dificultad: "&amp;I189&amp;"&amp;#10;Más información: "&amp;J189&amp;"&lt;/desc&gt;&lt;/wpt&gt;"</f>
        <v>&lt;wpt lat="42.666951" lon="1.397898"&gt;&lt;ele&gt;3143&lt;/ele&gt;&lt;name&gt;Pica d'Estats&lt;/name&gt;&lt;desc&gt;Nombre oficial: Pica d'Estats&amp;#10;Altitud: 3143 m &amp;#10;Dificultad: F&amp;#10;Más información: &lt;/desc&gt;&lt;/wpt&gt;</v>
      </c>
      <c r="O189" s="48" t="str">
        <f>HYPERLINK("https://www.openstreetmap.org/edit#map=18/"&amp;G189 &amp; "/"&amp; H189 )</f>
        <v>https://www.openstreetmap.org/edit#map=18/42.666951/1.397898</v>
      </c>
      <c r="P189" s="31" t="str">
        <f>"&lt;a href='https://www.windy.com/"&amp;G189&amp;"/"&amp;H189&amp;"/wind?"&amp;G189&amp;","&amp;H189&amp;",13' target='_blank'&gt;&lt;img src='/wp-content/uploads/icono-windy-small.png' alt='Windy' title='Viento Windy'&gt;&lt;/a&gt;"</f>
        <v>&lt;a href='https://www.windy.com/42.666951/1.397898/wind?42.666951,1.397898,13' target='_blank'&gt;&lt;img src='/wp-content/uploads/icono-windy-small.png' alt='Windy' title='Viento Windy'&gt;&lt;/a&gt;</v>
      </c>
      <c r="Q189" s="47" t="str">
        <f>HYPERLINK("https://www.windy.com/"&amp;G189&amp;"/"&amp;H189&amp;"/wind?"&amp;G189&amp;","&amp;H189&amp;",13")</f>
        <v>https://www.windy.com/42.666951/1.397898/wind?42.666951,1.397898,13</v>
      </c>
      <c r="R189" s="31" t="str">
        <f>"&lt;a href='https://www.meteoblue.com/es/tiempo/pronostico/multimodel/"&amp;G189 &amp; "N" &amp; H189 &amp; "E" &amp; "' target='_blank'&gt;" &amp;"&lt;img src='/wp-content/uploads/icono-meteoblue-small.png' alt='Meteoblue' title='Multimodel Meteoblue'&gt;" &amp; "&lt;/a&gt;"</f>
        <v>&lt;a href='https://www.meteoblue.com/es/tiempo/pronostico/multimodel/42.666951N1.397898E' target='_blank'&gt;&lt;img src='/wp-content/uploads/icono-meteoblue-small.png' alt='Meteoblue' title='Multimodel Meteoblue'&gt;&lt;/a&gt;</v>
      </c>
      <c r="S189" s="47" t="str">
        <f>HYPERLINK("https://www.meteoblue.com/es/tiempo/pronostico/multimodel/"&amp;G189 &amp; "N" &amp; H189 &amp; "E")</f>
        <v>https://www.meteoblue.com/es/tiempo/pronostico/multimodel/42.666951N1.397898E</v>
      </c>
      <c r="T189" s="31" t="str">
        <f>"&lt;a href='https://brouter.de/brouter-web/#map=13/"&amp;G189&amp;"/"&amp;H189&amp;"/OpenTopoMap&amp;pois="&amp;H189&amp;","&amp;G189&amp; "' target='_blank'&gt;" &amp;"&lt;img src='/wp-content/uploads/icono-mapa-topografico-small.png' alt='Mapa topográfico brouter.de' title='Mapa topográfico brouter.de'&gt;" &amp; "&lt;/a&gt;"</f>
        <v>&lt;a href='https://brouter.de/brouter-web/#map=13/42.666951/1.397898/OpenTopoMap&amp;pois=1.397898,42.666951' target='_blank'&gt;&lt;img src='/wp-content/uploads/icono-mapa-topografico-small.png' alt='Mapa topográfico brouter.de' title='Mapa topográfico brouter.de'&gt;&lt;/a&gt;</v>
      </c>
      <c r="U189" s="47" t="str">
        <f>HYPERLINK("https://brouter.de/brouter-web/#map=13/"&amp;G189&amp;"/"&amp;H189&amp;"/OpenTopoMap&amp;pois="&amp;H189&amp;","&amp;G189)</f>
        <v>https://brouter.de/brouter-web/#map=13/42.666951/1.397898/OpenTopoMap&amp;pois=1.397898,42.666951</v>
      </c>
      <c r="V189" s="31" t="str">
        <f>"&lt;a href='https://gpx.studio/app#13/"&amp;G189&amp;"/"&amp;H189&amp;"' target='_blank'&gt;" &amp;"&lt;img src='/wp-content/uploads/icono-mapa-topografico-gpx-studio-small.png' alt='Mapa topográfico gpx.studio' title='Mapa topográfico gpx.studio'&gt;" &amp; "&lt;/a&gt;"</f>
        <v>&lt;a href='https://gpx.studio/app#13/42.666951/1.397898' target='_blank'&gt;&lt;img src='/wp-content/uploads/icono-mapa-topografico-gpx-studio-small.png' alt='Mapa topográfico gpx.studio' title='Mapa topográfico gpx.studio'&gt;&lt;/a&gt;</v>
      </c>
      <c r="W189" s="47" t="str">
        <f>HYPERLINK("https://gpx.studio/app#13/"&amp;G189&amp;"/"&amp;H189)</f>
        <v>https://gpx.studio/app#13/42.666951/1.397898</v>
      </c>
      <c r="X189" s="47" t="str">
        <f>HYPERLINK("https://nakarte.me/#m=13/"&amp;G189&amp;"/"&amp;H189&amp;"&amp;l=Czt/Sa")</f>
        <v>https://nakarte.me/#m=13/42.666951/1.397898&amp;l=Czt/Sa</v>
      </c>
      <c r="Y189" s="31" t="str">
        <f>"&lt;a href='https://www.google.com/maps/dir/42.8664,-2.6852/" &amp; G189&amp; "," &amp; H189 &amp; "' target='_blank'&gt;" &amp;"&lt;img src='/wp-content/uploads/icono-navegacion-google-maps-small.png' alt='Navegación Google Maps' title='Navegación Google Maps'&gt;" &amp; "&lt;/a&gt;"</f>
        <v>&lt;a href='https://www.google.com/maps/dir/42.8664,-2.6852/42.666951,1.397898' target='_blank'&gt;&lt;img src='/wp-content/uploads/icono-navegacion-google-maps-small.png' alt='Navegación Google Maps' title='Navegación Google Maps'&gt;&lt;/a&gt;</v>
      </c>
      <c r="Z189" s="46" t="str">
        <f>"&lt;a style='display: block; text-align: center; padding: 0px 0; font-size: 1.4em;' href='https://tresmiles.es/mapa.html?lat="&amp;G189&amp;"&amp;lon="&amp;H189&amp;"&amp;zoom=17'&gt;&lt;img src='/wp-content/uploads/icono-mapa-topografico-small.png' alt='Mapa' title='Mapa'&gt;&lt;/a&gt;"</f>
        <v>&lt;a style='display: block; text-align: center; padding: 0px 0; font-size: 1.4em;' href='https://tresmiles.es/mapa.html?lat=42.666951&amp;lon=1.397898&amp;zoom=17'&gt;&lt;img src='/wp-content/uploads/icono-mapa-topografico-small.png' alt='Mapa' title='Mapa'&gt;&lt;/a&gt;</v>
      </c>
      <c r="AA189" s="46" t="str">
        <f>IF(J189="",
"",
"&lt;div style='display: block; text-align: center; padding: 0px 0; font-size: 1.4em;'&gt;"&amp;
"&lt;a href='#!' class='open-popup' data-info='"&amp;"ℹ "&amp;J189&amp;"'&gt;"&amp;
"&lt;img src='/wp-content/uploads/icono-informacion-small.png' alt='Más información' title='Más información'&gt;"
&amp;"&lt;/a&gt;&lt;/div&gt;"
)</f>
        <v/>
      </c>
    </row>
    <row r="190" spans="1:27" ht="14.5" customHeight="1" x14ac:dyDescent="0.35">
      <c r="A190" s="32" t="s">
        <v>1024</v>
      </c>
      <c r="B190" s="32" t="s">
        <v>7</v>
      </c>
      <c r="C190" s="32" t="s">
        <v>1905</v>
      </c>
      <c r="D190" s="33" t="s">
        <v>2308</v>
      </c>
      <c r="E190" s="37" t="s">
        <v>2308</v>
      </c>
      <c r="F190" s="36">
        <v>3129</v>
      </c>
      <c r="G190" s="37" t="s">
        <v>1089</v>
      </c>
      <c r="H190" s="37" t="s">
        <v>1090</v>
      </c>
      <c r="I190" s="37" t="s">
        <v>52</v>
      </c>
      <c r="J190" s="45"/>
      <c r="K190" s="45" t="s">
        <v>1022</v>
      </c>
      <c r="L190" s="45"/>
      <c r="M190" s="55">
        <v>1</v>
      </c>
      <c r="N190" s="46" t="str">
        <f>"&lt;wpt lat="""&amp;G190&amp;""" lon="""&amp;H190&amp;"""&gt;&lt;ele&gt;"&amp;F190&amp;"&lt;/ele&gt;&lt;name&gt;"&amp;D190&amp;"&lt;/name&gt;&lt;desc&gt;Nombre oficial: "&amp;E190&amp;"&amp;#10;Altitud: "&amp;F190&amp;" m &amp;#10;Dificultad: "&amp;I190&amp;"&amp;#10;Más información: "&amp;J190&amp;"&lt;/desc&gt;&lt;/wpt&gt;"</f>
        <v>&lt;wpt lat="42.668048" lon="1.396857"&gt;&lt;ele&gt;3129&lt;/ele&gt;&lt;name&gt;Pic de Verdaguer&lt;/name&gt;&lt;desc&gt;Nombre oficial: Pic de Verdaguer&amp;#10;Altitud: 3129 m &amp;#10;Dificultad: F&amp;#10;Más información: &lt;/desc&gt;&lt;/wpt&gt;</v>
      </c>
      <c r="O190" s="48" t="str">
        <f>HYPERLINK("https://www.openstreetmap.org/edit#map=18/"&amp;G190 &amp; "/"&amp; H190 )</f>
        <v>https://www.openstreetmap.org/edit#map=18/42.668048/1.396857</v>
      </c>
      <c r="P190" s="31" t="str">
        <f>"&lt;a href='https://www.windy.com/"&amp;G190&amp;"/"&amp;H190&amp;"/wind?"&amp;G190&amp;","&amp;H190&amp;",13' target='_blank'&gt;&lt;img src='/wp-content/uploads/icono-windy-small.png' alt='Windy' title='Viento Windy'&gt;&lt;/a&gt;"</f>
        <v>&lt;a href='https://www.windy.com/42.668048/1.396857/wind?42.668048,1.396857,13' target='_blank'&gt;&lt;img src='/wp-content/uploads/icono-windy-small.png' alt='Windy' title='Viento Windy'&gt;&lt;/a&gt;</v>
      </c>
      <c r="Q190" s="47" t="str">
        <f>HYPERLINK("https://www.windy.com/"&amp;G190&amp;"/"&amp;H190&amp;"/wind?"&amp;G190&amp;","&amp;H190&amp;",13")</f>
        <v>https://www.windy.com/42.668048/1.396857/wind?42.668048,1.396857,13</v>
      </c>
      <c r="R190" s="31" t="str">
        <f>"&lt;a href='https://www.meteoblue.com/es/tiempo/pronostico/multimodel/"&amp;G190 &amp; "N" &amp; H190 &amp; "E" &amp; "' target='_blank'&gt;" &amp;"&lt;img src='/wp-content/uploads/icono-meteoblue-small.png' alt='Meteoblue' title='Multimodel Meteoblue'&gt;" &amp; "&lt;/a&gt;"</f>
        <v>&lt;a href='https://www.meteoblue.com/es/tiempo/pronostico/multimodel/42.668048N1.396857E' target='_blank'&gt;&lt;img src='/wp-content/uploads/icono-meteoblue-small.png' alt='Meteoblue' title='Multimodel Meteoblue'&gt;&lt;/a&gt;</v>
      </c>
      <c r="S190" s="47" t="str">
        <f>HYPERLINK("https://www.meteoblue.com/es/tiempo/pronostico/multimodel/"&amp;G190 &amp; "N" &amp; H190 &amp; "E")</f>
        <v>https://www.meteoblue.com/es/tiempo/pronostico/multimodel/42.668048N1.396857E</v>
      </c>
      <c r="T190" s="31" t="str">
        <f>"&lt;a href='https://brouter.de/brouter-web/#map=13/"&amp;G190&amp;"/"&amp;H190&amp;"/OpenTopoMap&amp;pois="&amp;H190&amp;","&amp;G190&amp; "' target='_blank'&gt;" &amp;"&lt;img src='/wp-content/uploads/icono-mapa-topografico-small.png' alt='Mapa topográfico brouter.de' title='Mapa topográfico brouter.de'&gt;" &amp; "&lt;/a&gt;"</f>
        <v>&lt;a href='https://brouter.de/brouter-web/#map=13/42.668048/1.396857/OpenTopoMap&amp;pois=1.396857,42.668048' target='_blank'&gt;&lt;img src='/wp-content/uploads/icono-mapa-topografico-small.png' alt='Mapa topográfico brouter.de' title='Mapa topográfico brouter.de'&gt;&lt;/a&gt;</v>
      </c>
      <c r="U190" s="47" t="str">
        <f>HYPERLINK("https://brouter.de/brouter-web/#map=13/"&amp;G190&amp;"/"&amp;H190&amp;"/OpenTopoMap&amp;pois="&amp;H190&amp;","&amp;G190)</f>
        <v>https://brouter.de/brouter-web/#map=13/42.668048/1.396857/OpenTopoMap&amp;pois=1.396857,42.668048</v>
      </c>
      <c r="V190" s="31" t="str">
        <f>"&lt;a href='https://gpx.studio/app#13/"&amp;G190&amp;"/"&amp;H190&amp;"' target='_blank'&gt;" &amp;"&lt;img src='/wp-content/uploads/icono-mapa-topografico-gpx-studio-small.png' alt='Mapa topográfico gpx.studio' title='Mapa topográfico gpx.studio'&gt;" &amp; "&lt;/a&gt;"</f>
        <v>&lt;a href='https://gpx.studio/app#13/42.668048/1.396857' target='_blank'&gt;&lt;img src='/wp-content/uploads/icono-mapa-topografico-gpx-studio-small.png' alt='Mapa topográfico gpx.studio' title='Mapa topográfico gpx.studio'&gt;&lt;/a&gt;</v>
      </c>
      <c r="W190" s="47" t="str">
        <f>HYPERLINK("https://gpx.studio/app#13/"&amp;G190&amp;"/"&amp;H190)</f>
        <v>https://gpx.studio/app#13/42.668048/1.396857</v>
      </c>
      <c r="X190" s="47" t="str">
        <f>HYPERLINK("https://nakarte.me/#m=13/"&amp;G190&amp;"/"&amp;H190&amp;"&amp;l=Czt/Sa")</f>
        <v>https://nakarte.me/#m=13/42.668048/1.396857&amp;l=Czt/Sa</v>
      </c>
      <c r="Y190" s="31" t="str">
        <f>"&lt;a href='https://www.google.com/maps/dir/42.8664,-2.6852/" &amp; G190&amp; "," &amp; H190 &amp; "' target='_blank'&gt;" &amp;"&lt;img src='/wp-content/uploads/icono-navegacion-google-maps-small.png' alt='Navegación Google Maps' title='Navegación Google Maps'&gt;" &amp; "&lt;/a&gt;"</f>
        <v>&lt;a href='https://www.google.com/maps/dir/42.8664,-2.6852/42.668048,1.396857' target='_blank'&gt;&lt;img src='/wp-content/uploads/icono-navegacion-google-maps-small.png' alt='Navegación Google Maps' title='Navegación Google Maps'&gt;&lt;/a&gt;</v>
      </c>
      <c r="Z190" s="46" t="str">
        <f>"&lt;a style='display: block; text-align: center; padding: 0px 0; font-size: 1.4em;' href='https://tresmiles.es/mapa.html?lat="&amp;G190&amp;"&amp;lon="&amp;H190&amp;"&amp;zoom=17'&gt;&lt;img src='/wp-content/uploads/icono-mapa-topografico-small.png' alt='Mapa' title='Mapa'&gt;&lt;/a&gt;"</f>
        <v>&lt;a style='display: block; text-align: center; padding: 0px 0; font-size: 1.4em;' href='https://tresmiles.es/mapa.html?lat=42.668048&amp;lon=1.396857&amp;zoom=17'&gt;&lt;img src='/wp-content/uploads/icono-mapa-topografico-small.png' alt='Mapa' title='Mapa'&gt;&lt;/a&gt;</v>
      </c>
      <c r="AA190" s="46" t="str">
        <f>IF(J190="",
"",
"&lt;div style='display: block; text-align: center; padding: 0px 0; font-size: 1.4em;'&gt;"&amp;
"&lt;a href='#!' class='open-popup' data-info='"&amp;"ℹ "&amp;J190&amp;"'&gt;"&amp;
"&lt;img src='/wp-content/uploads/icono-informacion-small.png' alt='Más información' title='Más información'&gt;"
&amp;"&lt;/a&gt;&lt;/div&gt;"
)</f>
        <v/>
      </c>
    </row>
    <row r="191" spans="1:27" ht="14.5" customHeight="1" x14ac:dyDescent="0.35">
      <c r="A191" s="32" t="s">
        <v>1024</v>
      </c>
      <c r="B191" s="32" t="s">
        <v>7</v>
      </c>
      <c r="C191" s="32" t="s">
        <v>1905</v>
      </c>
      <c r="D191" s="33" t="s">
        <v>1615</v>
      </c>
      <c r="E191" s="37" t="s">
        <v>1615</v>
      </c>
      <c r="F191" s="36">
        <v>3115</v>
      </c>
      <c r="G191" s="37" t="s">
        <v>1091</v>
      </c>
      <c r="H191" s="37" t="s">
        <v>1092</v>
      </c>
      <c r="I191" s="37" t="s">
        <v>50</v>
      </c>
      <c r="J191" s="45"/>
      <c r="K191" s="45" t="s">
        <v>1022</v>
      </c>
      <c r="L191" s="45"/>
      <c r="M191" s="55">
        <v>1</v>
      </c>
      <c r="N191" s="46" t="str">
        <f>"&lt;wpt lat="""&amp;G191&amp;""" lon="""&amp;H191&amp;"""&gt;&lt;ele&gt;"&amp;F191&amp;"&lt;/ele&gt;&lt;name&gt;"&amp;D191&amp;"&lt;/name&gt;&lt;desc&gt;Nombre oficial: "&amp;E191&amp;"&amp;#10;Altitud: "&amp;F191&amp;" m &amp;#10;Dificultad: "&amp;I191&amp;"&amp;#10;Más información: "&amp;J191&amp;"&lt;/desc&gt;&lt;/wpt&gt;"</f>
        <v>&lt;wpt lat="42.665468" lon="1.399877"&gt;&lt;ele&gt;3115&lt;/ele&gt;&lt;name&gt;Punta de Gabarró&lt;/name&gt;&lt;desc&gt;Nombre oficial: Punta de Gabarró&amp;#10;Altitud: 3115 m &amp;#10;Dificultad: F+&amp;#10;Más información: &lt;/desc&gt;&lt;/wpt&gt;</v>
      </c>
      <c r="O191" s="48" t="str">
        <f>HYPERLINK("https://www.openstreetmap.org/edit#map=18/"&amp;G191 &amp; "/"&amp; H191 )</f>
        <v>https://www.openstreetmap.org/edit#map=18/42.665468/1.399877</v>
      </c>
      <c r="P191" s="31" t="str">
        <f>"&lt;a href='https://www.windy.com/"&amp;G191&amp;"/"&amp;H191&amp;"/wind?"&amp;G191&amp;","&amp;H191&amp;",13' target='_blank'&gt;&lt;img src='/wp-content/uploads/icono-windy-small.png' alt='Windy' title='Viento Windy'&gt;&lt;/a&gt;"</f>
        <v>&lt;a href='https://www.windy.com/42.665468/1.399877/wind?42.665468,1.399877,13' target='_blank'&gt;&lt;img src='/wp-content/uploads/icono-windy-small.png' alt='Windy' title='Viento Windy'&gt;&lt;/a&gt;</v>
      </c>
      <c r="Q191" s="47" t="str">
        <f>HYPERLINK("https://www.windy.com/"&amp;G191&amp;"/"&amp;H191&amp;"/wind?"&amp;G191&amp;","&amp;H191&amp;",13")</f>
        <v>https://www.windy.com/42.665468/1.399877/wind?42.665468,1.399877,13</v>
      </c>
      <c r="R191" s="31" t="str">
        <f>"&lt;a href='https://www.meteoblue.com/es/tiempo/pronostico/multimodel/"&amp;G191 &amp; "N" &amp; H191 &amp; "E" &amp; "' target='_blank'&gt;" &amp;"&lt;img src='/wp-content/uploads/icono-meteoblue-small.png' alt='Meteoblue' title='Multimodel Meteoblue'&gt;" &amp; "&lt;/a&gt;"</f>
        <v>&lt;a href='https://www.meteoblue.com/es/tiempo/pronostico/multimodel/42.665468N1.399877E' target='_blank'&gt;&lt;img src='/wp-content/uploads/icono-meteoblue-small.png' alt='Meteoblue' title='Multimodel Meteoblue'&gt;&lt;/a&gt;</v>
      </c>
      <c r="S191" s="47" t="str">
        <f>HYPERLINK("https://www.meteoblue.com/es/tiempo/pronostico/multimodel/"&amp;G191 &amp; "N" &amp; H191 &amp; "E")</f>
        <v>https://www.meteoblue.com/es/tiempo/pronostico/multimodel/42.665468N1.399877E</v>
      </c>
      <c r="T191" s="31" t="str">
        <f>"&lt;a href='https://brouter.de/brouter-web/#map=13/"&amp;G191&amp;"/"&amp;H191&amp;"/OpenTopoMap&amp;pois="&amp;H191&amp;","&amp;G191&amp; "' target='_blank'&gt;" &amp;"&lt;img src='/wp-content/uploads/icono-mapa-topografico-small.png' alt='Mapa topográfico brouter.de' title='Mapa topográfico brouter.de'&gt;" &amp; "&lt;/a&gt;"</f>
        <v>&lt;a href='https://brouter.de/brouter-web/#map=13/42.665468/1.399877/OpenTopoMap&amp;pois=1.399877,42.665468' target='_blank'&gt;&lt;img src='/wp-content/uploads/icono-mapa-topografico-small.png' alt='Mapa topográfico brouter.de' title='Mapa topográfico brouter.de'&gt;&lt;/a&gt;</v>
      </c>
      <c r="U191" s="47" t="str">
        <f>HYPERLINK("https://brouter.de/brouter-web/#map=13/"&amp;G191&amp;"/"&amp;H191&amp;"/OpenTopoMap&amp;pois="&amp;H191&amp;","&amp;G191)</f>
        <v>https://brouter.de/brouter-web/#map=13/42.665468/1.399877/OpenTopoMap&amp;pois=1.399877,42.665468</v>
      </c>
      <c r="V191" s="31" t="str">
        <f>"&lt;a href='https://gpx.studio/app#13/"&amp;G191&amp;"/"&amp;H191&amp;"' target='_blank'&gt;" &amp;"&lt;img src='/wp-content/uploads/icono-mapa-topografico-gpx-studio-small.png' alt='Mapa topográfico gpx.studio' title='Mapa topográfico gpx.studio'&gt;" &amp; "&lt;/a&gt;"</f>
        <v>&lt;a href='https://gpx.studio/app#13/42.665468/1.399877' target='_blank'&gt;&lt;img src='/wp-content/uploads/icono-mapa-topografico-gpx-studio-small.png' alt='Mapa topográfico gpx.studio' title='Mapa topográfico gpx.studio'&gt;&lt;/a&gt;</v>
      </c>
      <c r="W191" s="47" t="str">
        <f>HYPERLINK("https://gpx.studio/app#13/"&amp;G191&amp;"/"&amp;H191)</f>
        <v>https://gpx.studio/app#13/42.665468/1.399877</v>
      </c>
      <c r="X191" s="47" t="str">
        <f>HYPERLINK("https://nakarte.me/#m=13/"&amp;G191&amp;"/"&amp;H191&amp;"&amp;l=Czt/Sa")</f>
        <v>https://nakarte.me/#m=13/42.665468/1.399877&amp;l=Czt/Sa</v>
      </c>
      <c r="Y191" s="31" t="str">
        <f>"&lt;a href='https://www.google.com/maps/dir/42.8664,-2.6852/" &amp; G191&amp; "," &amp; H191 &amp; "' target='_blank'&gt;" &amp;"&lt;img src='/wp-content/uploads/icono-navegacion-google-maps-small.png' alt='Navegación Google Maps' title='Navegación Google Maps'&gt;" &amp; "&lt;/a&gt;"</f>
        <v>&lt;a href='https://www.google.com/maps/dir/42.8664,-2.6852/42.665468,1.399877' target='_blank'&gt;&lt;img src='/wp-content/uploads/icono-navegacion-google-maps-small.png' alt='Navegación Google Maps' title='Navegación Google Maps'&gt;&lt;/a&gt;</v>
      </c>
      <c r="Z191" s="46" t="str">
        <f>"&lt;a style='display: block; text-align: center; padding: 0px 0; font-size: 1.4em;' href='https://tresmiles.es/mapa.html?lat="&amp;G191&amp;"&amp;lon="&amp;H191&amp;"&amp;zoom=17'&gt;&lt;img src='/wp-content/uploads/icono-mapa-topografico-small.png' alt='Mapa' title='Mapa'&gt;&lt;/a&gt;"</f>
        <v>&lt;a style='display: block; text-align: center; padding: 0px 0; font-size: 1.4em;' href='https://tresmiles.es/mapa.html?lat=42.665468&amp;lon=1.399877&amp;zoom=17'&gt;&lt;img src='/wp-content/uploads/icono-mapa-topografico-small.png' alt='Mapa' title='Mapa'&gt;&lt;/a&gt;</v>
      </c>
      <c r="AA191" s="46" t="str">
        <f>IF(J191="",
"",
"&lt;div style='display: block; text-align: center; padding: 0px 0; font-size: 1.4em;'&gt;"&amp;
"&lt;a href='#!' class='open-popup' data-info='"&amp;"ℹ "&amp;J191&amp;"'&gt;"&amp;
"&lt;img src='/wp-content/uploads/icono-informacion-small.png' alt='Más información' title='Más información'&gt;"
&amp;"&lt;/a&gt;&lt;/div&gt;"
)</f>
        <v/>
      </c>
    </row>
    <row r="192" spans="1:27" ht="14.5" customHeight="1" x14ac:dyDescent="0.35">
      <c r="A192" s="32" t="s">
        <v>1026</v>
      </c>
      <c r="B192" s="32" t="s">
        <v>1230</v>
      </c>
      <c r="C192" s="32" t="s">
        <v>1905</v>
      </c>
      <c r="D192" s="33" t="s">
        <v>2307</v>
      </c>
      <c r="E192" s="37" t="s">
        <v>2307</v>
      </c>
      <c r="F192" s="36">
        <v>3078</v>
      </c>
      <c r="G192" s="49" t="s">
        <v>1101</v>
      </c>
      <c r="H192" s="49" t="s">
        <v>1102</v>
      </c>
      <c r="I192" s="37" t="s">
        <v>52</v>
      </c>
      <c r="J192" s="45"/>
      <c r="K192" s="45" t="s">
        <v>1022</v>
      </c>
      <c r="L192" s="45"/>
      <c r="M192" s="55">
        <v>1</v>
      </c>
      <c r="N192" s="46" t="str">
        <f>"&lt;wpt lat="""&amp;G192&amp;""" lon="""&amp;H192&amp;"""&gt;&lt;ele&gt;"&amp;F192&amp;"&lt;/ele&gt;&lt;name&gt;"&amp;D192&amp;"&lt;/name&gt;&lt;desc&gt;Nombre oficial: "&amp;E192&amp;"&amp;#10;Altitud: "&amp;F192&amp;" m &amp;#10;Dificultad: "&amp;I192&amp;"&amp;#10;Más información: "&amp;J192&amp;"&lt;/desc&gt;&lt;/wpt&gt;"</f>
        <v>&lt;wpt lat="42.671886" lon="1.405987"&gt;&lt;ele&gt;3078&lt;/ele&gt;&lt;name&gt;Montcalm&lt;/name&gt;&lt;desc&gt;Nombre oficial: Montcalm&amp;#10;Altitud: 3078 m &amp;#10;Dificultad: F&amp;#10;Más información: &lt;/desc&gt;&lt;/wpt&gt;</v>
      </c>
      <c r="O192" s="48" t="str">
        <f>HYPERLINK("https://www.openstreetmap.org/edit#map=18/"&amp;G192 &amp; "/"&amp; H192 )</f>
        <v>https://www.openstreetmap.org/edit#map=18/42.671886/1.405987</v>
      </c>
      <c r="P192" s="31" t="str">
        <f>"&lt;a href='https://www.windy.com/"&amp;G192&amp;"/"&amp;H192&amp;"/wind?"&amp;G192&amp;","&amp;H192&amp;",13' target='_blank'&gt;&lt;img src='/wp-content/uploads/icono-windy-small.png' alt='Windy' title='Viento Windy'&gt;&lt;/a&gt;"</f>
        <v>&lt;a href='https://www.windy.com/42.671886/1.405987/wind?42.671886,1.405987,13' target='_blank'&gt;&lt;img src='/wp-content/uploads/icono-windy-small.png' alt='Windy' title='Viento Windy'&gt;&lt;/a&gt;</v>
      </c>
      <c r="Q192" s="47" t="str">
        <f>HYPERLINK("https://www.windy.com/"&amp;G192&amp;"/"&amp;H192&amp;"/wind?"&amp;G192&amp;","&amp;H192&amp;",13")</f>
        <v>https://www.windy.com/42.671886/1.405987/wind?42.671886,1.405987,13</v>
      </c>
      <c r="R192" s="31" t="str">
        <f>"&lt;a href='https://www.meteoblue.com/es/tiempo/pronostico/multimodel/"&amp;G192 &amp; "N" &amp; H192 &amp; "E" &amp; "' target='_blank'&gt;" &amp;"&lt;img src='/wp-content/uploads/icono-meteoblue-small.png' alt='Meteoblue' title='Multimodel Meteoblue'&gt;" &amp; "&lt;/a&gt;"</f>
        <v>&lt;a href='https://www.meteoblue.com/es/tiempo/pronostico/multimodel/42.671886N1.405987E' target='_blank'&gt;&lt;img src='/wp-content/uploads/icono-meteoblue-small.png' alt='Meteoblue' title='Multimodel Meteoblue'&gt;&lt;/a&gt;</v>
      </c>
      <c r="S192" s="47" t="str">
        <f>HYPERLINK("https://www.meteoblue.com/es/tiempo/pronostico/multimodel/"&amp;G192 &amp; "N" &amp; H192 &amp; "E")</f>
        <v>https://www.meteoblue.com/es/tiempo/pronostico/multimodel/42.671886N1.405987E</v>
      </c>
      <c r="T192" s="31" t="str">
        <f>"&lt;a href='https://brouter.de/brouter-web/#map=13/"&amp;G192&amp;"/"&amp;H192&amp;"/OpenTopoMap&amp;pois="&amp;H192&amp;","&amp;G192&amp; "' target='_blank'&gt;" &amp;"&lt;img src='/wp-content/uploads/icono-mapa-topografico-small.png' alt='Mapa topográfico brouter.de' title='Mapa topográfico brouter.de'&gt;" &amp; "&lt;/a&gt;"</f>
        <v>&lt;a href='https://brouter.de/brouter-web/#map=13/42.671886/1.405987/OpenTopoMap&amp;pois=1.405987,42.671886' target='_blank'&gt;&lt;img src='/wp-content/uploads/icono-mapa-topografico-small.png' alt='Mapa topográfico brouter.de' title='Mapa topográfico brouter.de'&gt;&lt;/a&gt;</v>
      </c>
      <c r="U192" s="47" t="str">
        <f>HYPERLINK("https://brouter.de/brouter-web/#map=13/"&amp;G192&amp;"/"&amp;H192&amp;"/OpenTopoMap&amp;pois="&amp;H192&amp;","&amp;G192)</f>
        <v>https://brouter.de/brouter-web/#map=13/42.671886/1.405987/OpenTopoMap&amp;pois=1.405987,42.671886</v>
      </c>
      <c r="V192" s="31" t="str">
        <f>"&lt;a href='https://gpx.studio/app#13/"&amp;G192&amp;"/"&amp;H192&amp;"' target='_blank'&gt;" &amp;"&lt;img src='/wp-content/uploads/icono-mapa-topografico-gpx-studio-small.png' alt='Mapa topográfico gpx.studio' title='Mapa topográfico gpx.studio'&gt;" &amp; "&lt;/a&gt;"</f>
        <v>&lt;a href='https://gpx.studio/app#13/42.671886/1.405987' target='_blank'&gt;&lt;img src='/wp-content/uploads/icono-mapa-topografico-gpx-studio-small.png' alt='Mapa topográfico gpx.studio' title='Mapa topográfico gpx.studio'&gt;&lt;/a&gt;</v>
      </c>
      <c r="W192" s="47" t="str">
        <f>HYPERLINK("https://gpx.studio/app#13/"&amp;G192&amp;"/"&amp;H192)</f>
        <v>https://gpx.studio/app#13/42.671886/1.405987</v>
      </c>
      <c r="X192" s="47" t="str">
        <f>HYPERLINK("https://nakarte.me/#m=13/"&amp;G192&amp;"/"&amp;H192&amp;"&amp;l=Czt/Sa")</f>
        <v>https://nakarte.me/#m=13/42.671886/1.405987&amp;l=Czt/Sa</v>
      </c>
      <c r="Y192" s="31" t="str">
        <f>"&lt;a href='https://www.google.com/maps/dir/42.8664,-2.6852/" &amp; G192&amp; "," &amp; H192 &amp; "' target='_blank'&gt;" &amp;"&lt;img src='/wp-content/uploads/icono-navegacion-google-maps-small.png' alt='Navegación Google Maps' title='Navegación Google Maps'&gt;" &amp; "&lt;/a&gt;"</f>
        <v>&lt;a href='https://www.google.com/maps/dir/42.8664,-2.6852/42.671886,1.405987' target='_blank'&gt;&lt;img src='/wp-content/uploads/icono-navegacion-google-maps-small.png' alt='Navegación Google Maps' title='Navegación Google Maps'&gt;&lt;/a&gt;</v>
      </c>
      <c r="Z192" s="46" t="str">
        <f>"&lt;a style='display: block; text-align: center; padding: 0px 0; font-size: 1.4em;' href='https://tresmiles.es/mapa.html?lat="&amp;G192&amp;"&amp;lon="&amp;H192&amp;"&amp;zoom=17'&gt;&lt;img src='/wp-content/uploads/icono-mapa-topografico-small.png' alt='Mapa' title='Mapa'&gt;&lt;/a&gt;"</f>
        <v>&lt;a style='display: block; text-align: center; padding: 0px 0; font-size: 1.4em;' href='https://tresmiles.es/mapa.html?lat=42.671886&amp;lon=1.405987&amp;zoom=17'&gt;&lt;img src='/wp-content/uploads/icono-mapa-topografico-small.png' alt='Mapa' title='Mapa'&gt;&lt;/a&gt;</v>
      </c>
      <c r="AA192" s="46" t="str">
        <f>IF(J192="",
"",
"&lt;div style='display: block; text-align: center; padding: 0px 0; font-size: 1.4em;'&gt;"&amp;
"&lt;a href='#!' class='open-popup' data-info='"&amp;"ℹ "&amp;J192&amp;"'&gt;"&amp;
"&lt;img src='/wp-content/uploads/icono-informacion-small.png' alt='Más información' title='Más información'&gt;"
&amp;"&lt;/a&gt;&lt;/div&gt;"
)</f>
        <v/>
      </c>
    </row>
    <row r="193" spans="1:27" ht="14.5" customHeight="1" x14ac:dyDescent="0.35">
      <c r="A193" s="32" t="s">
        <v>1024</v>
      </c>
      <c r="B193" s="32" t="s">
        <v>7</v>
      </c>
      <c r="C193" s="32" t="s">
        <v>1905</v>
      </c>
      <c r="D193" s="33" t="s">
        <v>1562</v>
      </c>
      <c r="E193" s="37" t="s">
        <v>1562</v>
      </c>
      <c r="F193" s="36">
        <v>3073</v>
      </c>
      <c r="G193" s="37" t="s">
        <v>1093</v>
      </c>
      <c r="H193" s="37" t="s">
        <v>1094</v>
      </c>
      <c r="I193" s="37" t="s">
        <v>50</v>
      </c>
      <c r="J193" s="45"/>
      <c r="K193" s="45" t="s">
        <v>1022</v>
      </c>
      <c r="L193" s="45"/>
      <c r="M193" s="55">
        <v>1</v>
      </c>
      <c r="N193" s="46" t="str">
        <f>"&lt;wpt lat="""&amp;G193&amp;""" lon="""&amp;H193&amp;"""&gt;&lt;ele&gt;"&amp;F193&amp;"&lt;/ele&gt;&lt;name&gt;"&amp;D193&amp;"&lt;/name&gt;&lt;desc&gt;Nombre oficial: "&amp;E193&amp;"&amp;#10;Altitud: "&amp;F193&amp;" m &amp;#10;Dificultad: "&amp;I193&amp;"&amp;#10;Más información: "&amp;J193&amp;"&lt;/desc&gt;&lt;/wpt&gt;"</f>
        <v>&lt;wpt lat="42.668714" lon="1.387458"&gt;&lt;ele&gt;3073&lt;/ele&gt;&lt;name&gt;Pic de Sotllo&lt;/name&gt;&lt;desc&gt;Nombre oficial: Pic de Sotllo&amp;#10;Altitud: 3073 m &amp;#10;Dificultad: F+&amp;#10;Más información: &lt;/desc&gt;&lt;/wpt&gt;</v>
      </c>
      <c r="O193" s="48" t="str">
        <f>HYPERLINK("https://www.openstreetmap.org/edit#map=18/"&amp;G193 &amp; "/"&amp; H193 )</f>
        <v>https://www.openstreetmap.org/edit#map=18/42.668714/1.387458</v>
      </c>
      <c r="P193" s="31" t="str">
        <f>"&lt;a href='https://www.windy.com/"&amp;G193&amp;"/"&amp;H193&amp;"/wind?"&amp;G193&amp;","&amp;H193&amp;",13' target='_blank'&gt;&lt;img src='/wp-content/uploads/icono-windy-small.png' alt='Windy' title='Viento Windy'&gt;&lt;/a&gt;"</f>
        <v>&lt;a href='https://www.windy.com/42.668714/1.387458/wind?42.668714,1.387458,13' target='_blank'&gt;&lt;img src='/wp-content/uploads/icono-windy-small.png' alt='Windy' title='Viento Windy'&gt;&lt;/a&gt;</v>
      </c>
      <c r="Q193" s="47" t="str">
        <f>HYPERLINK("https://www.windy.com/"&amp;G193&amp;"/"&amp;H193&amp;"/wind?"&amp;G193&amp;","&amp;H193&amp;",13")</f>
        <v>https://www.windy.com/42.668714/1.387458/wind?42.668714,1.387458,13</v>
      </c>
      <c r="R193" s="31" t="str">
        <f>"&lt;a href='https://www.meteoblue.com/es/tiempo/pronostico/multimodel/"&amp;G193 &amp; "N" &amp; H193 &amp; "E" &amp; "' target='_blank'&gt;" &amp;"&lt;img src='/wp-content/uploads/icono-meteoblue-small.png' alt='Meteoblue' title='Multimodel Meteoblue'&gt;" &amp; "&lt;/a&gt;"</f>
        <v>&lt;a href='https://www.meteoblue.com/es/tiempo/pronostico/multimodel/42.668714N1.387458E' target='_blank'&gt;&lt;img src='/wp-content/uploads/icono-meteoblue-small.png' alt='Meteoblue' title='Multimodel Meteoblue'&gt;&lt;/a&gt;</v>
      </c>
      <c r="S193" s="47" t="str">
        <f>HYPERLINK("https://www.meteoblue.com/es/tiempo/pronostico/multimodel/"&amp;G193 &amp; "N" &amp; H193 &amp; "E")</f>
        <v>https://www.meteoblue.com/es/tiempo/pronostico/multimodel/42.668714N1.387458E</v>
      </c>
      <c r="T193" s="31" t="str">
        <f>"&lt;a href='https://brouter.de/brouter-web/#map=13/"&amp;G193&amp;"/"&amp;H193&amp;"/OpenTopoMap&amp;pois="&amp;H193&amp;","&amp;G193&amp; "' target='_blank'&gt;" &amp;"&lt;img src='/wp-content/uploads/icono-mapa-topografico-small.png' alt='Mapa topográfico brouter.de' title='Mapa topográfico brouter.de'&gt;" &amp; "&lt;/a&gt;"</f>
        <v>&lt;a href='https://brouter.de/brouter-web/#map=13/42.668714/1.387458/OpenTopoMap&amp;pois=1.387458,42.668714' target='_blank'&gt;&lt;img src='/wp-content/uploads/icono-mapa-topografico-small.png' alt='Mapa topográfico brouter.de' title='Mapa topográfico brouter.de'&gt;&lt;/a&gt;</v>
      </c>
      <c r="U193" s="47" t="str">
        <f>HYPERLINK("https://brouter.de/brouter-web/#map=13/"&amp;G193&amp;"/"&amp;H193&amp;"/OpenTopoMap&amp;pois="&amp;H193&amp;","&amp;G193)</f>
        <v>https://brouter.de/brouter-web/#map=13/42.668714/1.387458/OpenTopoMap&amp;pois=1.387458,42.668714</v>
      </c>
      <c r="V193" s="31" t="str">
        <f>"&lt;a href='https://gpx.studio/app#13/"&amp;G193&amp;"/"&amp;H193&amp;"' target='_blank'&gt;" &amp;"&lt;img src='/wp-content/uploads/icono-mapa-topografico-gpx-studio-small.png' alt='Mapa topográfico gpx.studio' title='Mapa topográfico gpx.studio'&gt;" &amp; "&lt;/a&gt;"</f>
        <v>&lt;a href='https://gpx.studio/app#13/42.668714/1.387458' target='_blank'&gt;&lt;img src='/wp-content/uploads/icono-mapa-topografico-gpx-studio-small.png' alt='Mapa topográfico gpx.studio' title='Mapa topográfico gpx.studio'&gt;&lt;/a&gt;</v>
      </c>
      <c r="W193" s="47" t="str">
        <f>HYPERLINK("https://gpx.studio/app#13/"&amp;G193&amp;"/"&amp;H193)</f>
        <v>https://gpx.studio/app#13/42.668714/1.387458</v>
      </c>
      <c r="X193" s="47" t="str">
        <f>HYPERLINK("https://nakarte.me/#m=13/"&amp;G193&amp;"/"&amp;H193&amp;"&amp;l=Czt/Sa")</f>
        <v>https://nakarte.me/#m=13/42.668714/1.387458&amp;l=Czt/Sa</v>
      </c>
      <c r="Y193" s="31" t="str">
        <f>"&lt;a href='https://www.google.com/maps/dir/42.8664,-2.6852/" &amp; G193&amp; "," &amp; H193 &amp; "' target='_blank'&gt;" &amp;"&lt;img src='/wp-content/uploads/icono-navegacion-google-maps-small.png' alt='Navegación Google Maps' title='Navegación Google Maps'&gt;" &amp; "&lt;/a&gt;"</f>
        <v>&lt;a href='https://www.google.com/maps/dir/42.8664,-2.6852/42.668714,1.387458' target='_blank'&gt;&lt;img src='/wp-content/uploads/icono-navegacion-google-maps-small.png' alt='Navegación Google Maps' title='Navegación Google Maps'&gt;&lt;/a&gt;</v>
      </c>
      <c r="Z193" s="46" t="str">
        <f>"&lt;a style='display: block; text-align: center; padding: 0px 0; font-size: 1.4em;' href='https://tresmiles.es/mapa.html?lat="&amp;G193&amp;"&amp;lon="&amp;H193&amp;"&amp;zoom=17'&gt;&lt;img src='/wp-content/uploads/icono-mapa-topografico-small.png' alt='Mapa' title='Mapa'&gt;&lt;/a&gt;"</f>
        <v>&lt;a style='display: block; text-align: center; padding: 0px 0; font-size: 1.4em;' href='https://tresmiles.es/mapa.html?lat=42.668714&amp;lon=1.387458&amp;zoom=17'&gt;&lt;img src='/wp-content/uploads/icono-mapa-topografico-small.png' alt='Mapa' title='Mapa'&gt;&lt;/a&gt;</v>
      </c>
      <c r="AA193" s="46" t="str">
        <f>IF(J193="",
"",
"&lt;div style='display: block; text-align: center; padding: 0px 0; font-size: 1.4em;'&gt;"&amp;
"&lt;a href='#!' class='open-popup' data-info='"&amp;"ℹ "&amp;J193&amp;"'&gt;"&amp;
"&lt;img src='/wp-content/uploads/icono-informacion-small.png' alt='Más información' title='Más información'&gt;"
&amp;"&lt;/a&gt;&lt;/div&gt;"
)</f>
        <v/>
      </c>
    </row>
    <row r="194" spans="1:27" ht="14.5" customHeight="1" x14ac:dyDescent="0.35">
      <c r="A194" s="32" t="s">
        <v>1024</v>
      </c>
      <c r="B194" s="32" t="s">
        <v>7</v>
      </c>
      <c r="C194" s="32" t="s">
        <v>1905</v>
      </c>
      <c r="D194" s="33" t="s">
        <v>43</v>
      </c>
      <c r="E194" s="37" t="s">
        <v>1617</v>
      </c>
      <c r="F194" s="36">
        <v>3058</v>
      </c>
      <c r="G194" s="37" t="s">
        <v>1095</v>
      </c>
      <c r="H194" s="37" t="s">
        <v>1096</v>
      </c>
      <c r="I194" s="37" t="s">
        <v>50</v>
      </c>
      <c r="J194" s="45"/>
      <c r="K194" s="45" t="s">
        <v>1022</v>
      </c>
      <c r="L194" s="45"/>
      <c r="M194" s="55">
        <v>1</v>
      </c>
      <c r="N194" s="46" t="str">
        <f>"&lt;wpt lat="""&amp;G194&amp;""" lon="""&amp;H194&amp;"""&gt;&lt;ele&gt;"&amp;F194&amp;"&lt;/ele&gt;&lt;name&gt;"&amp;D194&amp;"&lt;/name&gt;&lt;desc&gt;Nombre oficial: "&amp;E194&amp;"&amp;#10;Altitud: "&amp;F194&amp;" m &amp;#10;Dificultad: "&amp;I194&amp;"&amp;#10;Más información: "&amp;J194&amp;"&lt;/desc&gt;&lt;/wpt&gt;"</f>
        <v>&lt;wpt lat="42.669787" lon="1.387528"&gt;&lt;ele&gt;3058&lt;/ele&gt;&lt;name&gt;Sotllo Nord&lt;/name&gt;&lt;desc&gt;Nombre oficial: Sotllo Norte&amp;#10;Altitud: 3058 m &amp;#10;Dificultad: F+&amp;#10;Más información: &lt;/desc&gt;&lt;/wpt&gt;</v>
      </c>
      <c r="O194" s="48" t="str">
        <f>HYPERLINK("https://www.openstreetmap.org/edit#map=18/"&amp;G194 &amp; "/"&amp; H194 )</f>
        <v>https://www.openstreetmap.org/edit#map=18/42.669787/1.387528</v>
      </c>
      <c r="P194" s="31" t="str">
        <f>"&lt;a href='https://www.windy.com/"&amp;G194&amp;"/"&amp;H194&amp;"/wind?"&amp;G194&amp;","&amp;H194&amp;",13' target='_blank'&gt;&lt;img src='/wp-content/uploads/icono-windy-small.png' alt='Windy' title='Viento Windy'&gt;&lt;/a&gt;"</f>
        <v>&lt;a href='https://www.windy.com/42.669787/1.387528/wind?42.669787,1.387528,13' target='_blank'&gt;&lt;img src='/wp-content/uploads/icono-windy-small.png' alt='Windy' title='Viento Windy'&gt;&lt;/a&gt;</v>
      </c>
      <c r="Q194" s="47" t="str">
        <f>HYPERLINK("https://www.windy.com/"&amp;G194&amp;"/"&amp;H194&amp;"/wind?"&amp;G194&amp;","&amp;H194&amp;",13")</f>
        <v>https://www.windy.com/42.669787/1.387528/wind?42.669787,1.387528,13</v>
      </c>
      <c r="R194" s="31" t="str">
        <f>"&lt;a href='https://www.meteoblue.com/es/tiempo/pronostico/multimodel/"&amp;G194 &amp; "N" &amp; H194 &amp; "E" &amp; "' target='_blank'&gt;" &amp;"&lt;img src='/wp-content/uploads/icono-meteoblue-small.png' alt='Meteoblue' title='Multimodel Meteoblue'&gt;" &amp; "&lt;/a&gt;"</f>
        <v>&lt;a href='https://www.meteoblue.com/es/tiempo/pronostico/multimodel/42.669787N1.387528E' target='_blank'&gt;&lt;img src='/wp-content/uploads/icono-meteoblue-small.png' alt='Meteoblue' title='Multimodel Meteoblue'&gt;&lt;/a&gt;</v>
      </c>
      <c r="S194" s="47" t="str">
        <f>HYPERLINK("https://www.meteoblue.com/es/tiempo/pronostico/multimodel/"&amp;G194 &amp; "N" &amp; H194 &amp; "E")</f>
        <v>https://www.meteoblue.com/es/tiempo/pronostico/multimodel/42.669787N1.387528E</v>
      </c>
      <c r="T194" s="31" t="str">
        <f>"&lt;a href='https://brouter.de/brouter-web/#map=13/"&amp;G194&amp;"/"&amp;H194&amp;"/OpenTopoMap&amp;pois="&amp;H194&amp;","&amp;G194&amp; "' target='_blank'&gt;" &amp;"&lt;img src='/wp-content/uploads/icono-mapa-topografico-small.png' alt='Mapa topográfico brouter.de' title='Mapa topográfico brouter.de'&gt;" &amp; "&lt;/a&gt;"</f>
        <v>&lt;a href='https://brouter.de/brouter-web/#map=13/42.669787/1.387528/OpenTopoMap&amp;pois=1.387528,42.669787' target='_blank'&gt;&lt;img src='/wp-content/uploads/icono-mapa-topografico-small.png' alt='Mapa topográfico brouter.de' title='Mapa topográfico brouter.de'&gt;&lt;/a&gt;</v>
      </c>
      <c r="U194" s="47" t="str">
        <f>HYPERLINK("https://brouter.de/brouter-web/#map=13/"&amp;G194&amp;"/"&amp;H194&amp;"/OpenTopoMap&amp;pois="&amp;H194&amp;","&amp;G194)</f>
        <v>https://brouter.de/brouter-web/#map=13/42.669787/1.387528/OpenTopoMap&amp;pois=1.387528,42.669787</v>
      </c>
      <c r="V194" s="31" t="str">
        <f>"&lt;a href='https://gpx.studio/app#13/"&amp;G194&amp;"/"&amp;H194&amp;"' target='_blank'&gt;" &amp;"&lt;img src='/wp-content/uploads/icono-mapa-topografico-gpx-studio-small.png' alt='Mapa topográfico gpx.studio' title='Mapa topográfico gpx.studio'&gt;" &amp; "&lt;/a&gt;"</f>
        <v>&lt;a href='https://gpx.studio/app#13/42.669787/1.387528' target='_blank'&gt;&lt;img src='/wp-content/uploads/icono-mapa-topografico-gpx-studio-small.png' alt='Mapa topográfico gpx.studio' title='Mapa topográfico gpx.studio'&gt;&lt;/a&gt;</v>
      </c>
      <c r="W194" s="47" t="str">
        <f>HYPERLINK("https://gpx.studio/app#13/"&amp;G194&amp;"/"&amp;H194)</f>
        <v>https://gpx.studio/app#13/42.669787/1.387528</v>
      </c>
      <c r="X194" s="47" t="str">
        <f>HYPERLINK("https://nakarte.me/#m=13/"&amp;G194&amp;"/"&amp;H194&amp;"&amp;l=Czt/Sa")</f>
        <v>https://nakarte.me/#m=13/42.669787/1.387528&amp;l=Czt/Sa</v>
      </c>
      <c r="Y194" s="31" t="str">
        <f>"&lt;a href='https://www.google.com/maps/dir/42.8664,-2.6852/" &amp; G194&amp; "," &amp; H194 &amp; "' target='_blank'&gt;" &amp;"&lt;img src='/wp-content/uploads/icono-navegacion-google-maps-small.png' alt='Navegación Google Maps' title='Navegación Google Maps'&gt;" &amp; "&lt;/a&gt;"</f>
        <v>&lt;a href='https://www.google.com/maps/dir/42.8664,-2.6852/42.669787,1.387528' target='_blank'&gt;&lt;img src='/wp-content/uploads/icono-navegacion-google-maps-small.png' alt='Navegación Google Maps' title='Navegación Google Maps'&gt;&lt;/a&gt;</v>
      </c>
      <c r="Z194" s="46" t="str">
        <f>"&lt;a style='display: block; text-align: center; padding: 0px 0; font-size: 1.4em;' href='https://tresmiles.es/mapa.html?lat="&amp;G194&amp;"&amp;lon="&amp;H194&amp;"&amp;zoom=17'&gt;&lt;img src='/wp-content/uploads/icono-mapa-topografico-small.png' alt='Mapa' title='Mapa'&gt;&lt;/a&gt;"</f>
        <v>&lt;a style='display: block; text-align: center; padding: 0px 0; font-size: 1.4em;' href='https://tresmiles.es/mapa.html?lat=42.669787&amp;lon=1.387528&amp;zoom=17'&gt;&lt;img src='/wp-content/uploads/icono-mapa-topografico-small.png' alt='Mapa' title='Mapa'&gt;&lt;/a&gt;</v>
      </c>
      <c r="AA194" s="46" t="str">
        <f>IF(J194="",
"",
"&lt;div style='display: block; text-align: center; padding: 0px 0; font-size: 1.4em;'&gt;"&amp;
"&lt;a href='#!' class='open-popup' data-info='"&amp;"ℹ "&amp;J194&amp;"'&gt;"&amp;
"&lt;img src='/wp-content/uploads/icono-informacion-small.png' alt='Más información' title='Más información'&gt;"
&amp;"&lt;/a&gt;&lt;/div&gt;"
)</f>
        <v/>
      </c>
    </row>
    <row r="195" spans="1:27" ht="14.5" customHeight="1" x14ac:dyDescent="0.35">
      <c r="A195" s="32" t="s">
        <v>1026</v>
      </c>
      <c r="B195" s="32" t="s">
        <v>1230</v>
      </c>
      <c r="C195" s="32" t="s">
        <v>1905</v>
      </c>
      <c r="D195" s="33" t="s">
        <v>1103</v>
      </c>
      <c r="E195" s="37" t="s">
        <v>1103</v>
      </c>
      <c r="F195" s="36">
        <v>3040</v>
      </c>
      <c r="G195" s="37" t="s">
        <v>1097</v>
      </c>
      <c r="H195" s="37" t="s">
        <v>1098</v>
      </c>
      <c r="I195" s="37" t="s">
        <v>52</v>
      </c>
      <c r="J195" s="45"/>
      <c r="K195" s="45" t="s">
        <v>1022</v>
      </c>
      <c r="L195" s="45"/>
      <c r="M195" s="55">
        <v>1</v>
      </c>
      <c r="N195" s="46" t="str">
        <f>"&lt;wpt lat="""&amp;G195&amp;""" lon="""&amp;H195&amp;"""&gt;&lt;ele&gt;"&amp;F195&amp;"&lt;/ele&gt;&lt;name&gt;"&amp;D195&amp;"&lt;/name&gt;&lt;desc&gt;Nombre oficial: "&amp;E195&amp;"&amp;#10;Altitud: "&amp;F195&amp;" m &amp;#10;Dificultad: "&amp;I195&amp;"&amp;#10;Más información: "&amp;J195&amp;"&lt;/desc&gt;&lt;/wpt&gt;"</f>
        <v>&lt;wpt lat="42.668746" lon="1.401524"&gt;&lt;ele&gt;3040&lt;/ele&gt;&lt;name&gt;Cap de la Coma de Riufred&lt;/name&gt;&lt;desc&gt;Nombre oficial: Cap de la Coma de Riufred&amp;#10;Altitud: 3040 m &amp;#10;Dificultad: F&amp;#10;Más información: &lt;/desc&gt;&lt;/wpt&gt;</v>
      </c>
      <c r="O195" s="48" t="str">
        <f>HYPERLINK("https://www.openstreetmap.org/edit#map=18/"&amp;G195 &amp; "/"&amp; H195 )</f>
        <v>https://www.openstreetmap.org/edit#map=18/42.668746/1.401524</v>
      </c>
      <c r="P195" s="31" t="str">
        <f>"&lt;a href='https://www.windy.com/"&amp;G195&amp;"/"&amp;H195&amp;"/wind?"&amp;G195&amp;","&amp;H195&amp;",13' target='_blank'&gt;&lt;img src='/wp-content/uploads/icono-windy-small.png' alt='Windy' title='Viento Windy'&gt;&lt;/a&gt;"</f>
        <v>&lt;a href='https://www.windy.com/42.668746/1.401524/wind?42.668746,1.401524,13' target='_blank'&gt;&lt;img src='/wp-content/uploads/icono-windy-small.png' alt='Windy' title='Viento Windy'&gt;&lt;/a&gt;</v>
      </c>
      <c r="Q195" s="47" t="str">
        <f>HYPERLINK("https://www.windy.com/"&amp;G195&amp;"/"&amp;H195&amp;"/wind?"&amp;G195&amp;","&amp;H195&amp;",13")</f>
        <v>https://www.windy.com/42.668746/1.401524/wind?42.668746,1.401524,13</v>
      </c>
      <c r="R195" s="31" t="str">
        <f>"&lt;a href='https://www.meteoblue.com/es/tiempo/pronostico/multimodel/"&amp;G195 &amp; "N" &amp; H195 &amp; "E" &amp; "' target='_blank'&gt;" &amp;"&lt;img src='/wp-content/uploads/icono-meteoblue-small.png' alt='Meteoblue' title='Multimodel Meteoblue'&gt;" &amp; "&lt;/a&gt;"</f>
        <v>&lt;a href='https://www.meteoblue.com/es/tiempo/pronostico/multimodel/42.668746N1.401524E' target='_blank'&gt;&lt;img src='/wp-content/uploads/icono-meteoblue-small.png' alt='Meteoblue' title='Multimodel Meteoblue'&gt;&lt;/a&gt;</v>
      </c>
      <c r="S195" s="47" t="str">
        <f>HYPERLINK("https://www.meteoblue.com/es/tiempo/pronostico/multimodel/"&amp;G195 &amp; "N" &amp; H195 &amp; "E")</f>
        <v>https://www.meteoblue.com/es/tiempo/pronostico/multimodel/42.668746N1.401524E</v>
      </c>
      <c r="T195" s="31" t="str">
        <f>"&lt;a href='https://brouter.de/brouter-web/#map=13/"&amp;G195&amp;"/"&amp;H195&amp;"/OpenTopoMap&amp;pois="&amp;H195&amp;","&amp;G195&amp; "' target='_blank'&gt;" &amp;"&lt;img src='/wp-content/uploads/icono-mapa-topografico-small.png' alt='Mapa topográfico brouter.de' title='Mapa topográfico brouter.de'&gt;" &amp; "&lt;/a&gt;"</f>
        <v>&lt;a href='https://brouter.de/brouter-web/#map=13/42.668746/1.401524/OpenTopoMap&amp;pois=1.401524,42.668746' target='_blank'&gt;&lt;img src='/wp-content/uploads/icono-mapa-topografico-small.png' alt='Mapa topográfico brouter.de' title='Mapa topográfico brouter.de'&gt;&lt;/a&gt;</v>
      </c>
      <c r="U195" s="47" t="str">
        <f>HYPERLINK("https://brouter.de/brouter-web/#map=13/"&amp;G195&amp;"/"&amp;H195&amp;"/OpenTopoMap&amp;pois="&amp;H195&amp;","&amp;G195)</f>
        <v>https://brouter.de/brouter-web/#map=13/42.668746/1.401524/OpenTopoMap&amp;pois=1.401524,42.668746</v>
      </c>
      <c r="V195" s="31" t="str">
        <f>"&lt;a href='https://gpx.studio/app#13/"&amp;G195&amp;"/"&amp;H195&amp;"' target='_blank'&gt;" &amp;"&lt;img src='/wp-content/uploads/icono-mapa-topografico-gpx-studio-small.png' alt='Mapa topográfico gpx.studio' title='Mapa topográfico gpx.studio'&gt;" &amp; "&lt;/a&gt;"</f>
        <v>&lt;a href='https://gpx.studio/app#13/42.668746/1.401524' target='_blank'&gt;&lt;img src='/wp-content/uploads/icono-mapa-topografico-gpx-studio-small.png' alt='Mapa topográfico gpx.studio' title='Mapa topográfico gpx.studio'&gt;&lt;/a&gt;</v>
      </c>
      <c r="W195" s="47" t="str">
        <f>HYPERLINK("https://gpx.studio/app#13/"&amp;G195&amp;"/"&amp;H195)</f>
        <v>https://gpx.studio/app#13/42.668746/1.401524</v>
      </c>
      <c r="X195" s="47" t="str">
        <f>HYPERLINK("https://nakarte.me/#m=13/"&amp;G195&amp;"/"&amp;H195&amp;"&amp;l=Czt/Sa")</f>
        <v>https://nakarte.me/#m=13/42.668746/1.401524&amp;l=Czt/Sa</v>
      </c>
      <c r="Y195" s="31" t="str">
        <f>"&lt;a href='https://www.google.com/maps/dir/42.8664,-2.6852/" &amp; G195&amp; "," &amp; H195 &amp; "' target='_blank'&gt;" &amp;"&lt;img src='/wp-content/uploads/icono-navegacion-google-maps-small.png' alt='Navegación Google Maps' title='Navegación Google Maps'&gt;" &amp; "&lt;/a&gt;"</f>
        <v>&lt;a href='https://www.google.com/maps/dir/42.8664,-2.6852/42.668746,1.401524' target='_blank'&gt;&lt;img src='/wp-content/uploads/icono-navegacion-google-maps-small.png' alt='Navegación Google Maps' title='Navegación Google Maps'&gt;&lt;/a&gt;</v>
      </c>
      <c r="Z195" s="46" t="str">
        <f>"&lt;a style='display: block; text-align: center; padding: 0px 0; font-size: 1.4em;' href='https://tresmiles.es/mapa.html?lat="&amp;G195&amp;"&amp;lon="&amp;H195&amp;"&amp;zoom=17'&gt;&lt;img src='/wp-content/uploads/icono-mapa-topografico-small.png' alt='Mapa' title='Mapa'&gt;&lt;/a&gt;"</f>
        <v>&lt;a style='display: block; text-align: center; padding: 0px 0; font-size: 1.4em;' href='https://tresmiles.es/mapa.html?lat=42.668746&amp;lon=1.401524&amp;zoom=17'&gt;&lt;img src='/wp-content/uploads/icono-mapa-topografico-small.png' alt='Mapa' title='Mapa'&gt;&lt;/a&gt;</v>
      </c>
      <c r="AA195" s="46" t="str">
        <f>IF(J195="",
"",
"&lt;div style='display: block; text-align: center; padding: 0px 0; font-size: 1.4em;'&gt;"&amp;
"&lt;a href='#!' class='open-popup' data-info='"&amp;"ℹ "&amp;J195&amp;"'&gt;"&amp;
"&lt;img src='/wp-content/uploads/icono-informacion-small.png' alt='Más información' title='Más información'&gt;"
&amp;"&lt;/a&gt;&lt;/div&gt;"
)</f>
        <v/>
      </c>
    </row>
    <row r="196" spans="1:27" ht="14.5" customHeight="1" x14ac:dyDescent="0.35">
      <c r="A196" s="32" t="s">
        <v>1024</v>
      </c>
      <c r="B196" s="32" t="s">
        <v>7</v>
      </c>
      <c r="C196" s="32" t="s">
        <v>1905</v>
      </c>
      <c r="D196" s="33" t="s">
        <v>1616</v>
      </c>
      <c r="E196" s="37" t="s">
        <v>1616</v>
      </c>
      <c r="F196" s="36">
        <v>3004</v>
      </c>
      <c r="G196" s="37" t="s">
        <v>1099</v>
      </c>
      <c r="H196" s="37" t="s">
        <v>1100</v>
      </c>
      <c r="I196" s="37" t="s">
        <v>52</v>
      </c>
      <c r="J196" s="45"/>
      <c r="K196" s="45" t="s">
        <v>1022</v>
      </c>
      <c r="L196" s="45"/>
      <c r="M196" s="55">
        <v>1</v>
      </c>
      <c r="N196" s="46" t="str">
        <f>"&lt;wpt lat="""&amp;G196&amp;""" lon="""&amp;H196&amp;"""&gt;&lt;ele&gt;"&amp;F196&amp;"&lt;/ele&gt;&lt;name&gt;"&amp;D196&amp;"&lt;/name&gt;&lt;desc&gt;Nombre oficial: "&amp;E196&amp;"&amp;#10;Altitud: "&amp;F196&amp;" m &amp;#10;Dificultad: "&amp;I196&amp;"&amp;#10;Más información: "&amp;J196&amp;"&lt;/desc&gt;&lt;/wpt&gt;"</f>
        <v>&lt;wpt lat="42.662585" lon="1.401701"&gt;&lt;ele&gt;3004&lt;/ele&gt;&lt;name&gt;Pic Rodó de Canalbona&lt;/name&gt;&lt;desc&gt;Nombre oficial: Pic Rodó de Canalbona&amp;#10;Altitud: 3004 m &amp;#10;Dificultad: F&amp;#10;Más información: &lt;/desc&gt;&lt;/wpt&gt;</v>
      </c>
      <c r="O196" s="48" t="str">
        <f>HYPERLINK("https://www.openstreetmap.org/edit#map=18/"&amp;G196 &amp; "/"&amp; H196 )</f>
        <v>https://www.openstreetmap.org/edit#map=18/42.662585/1.401701</v>
      </c>
      <c r="P196" s="31" t="str">
        <f>"&lt;a href='https://www.windy.com/"&amp;G196&amp;"/"&amp;H196&amp;"/wind?"&amp;G196&amp;","&amp;H196&amp;",13' target='_blank'&gt;&lt;img src='/wp-content/uploads/icono-windy-small.png' alt='Windy' title='Viento Windy'&gt;&lt;/a&gt;"</f>
        <v>&lt;a href='https://www.windy.com/42.662585/1.401701/wind?42.662585,1.401701,13' target='_blank'&gt;&lt;img src='/wp-content/uploads/icono-windy-small.png' alt='Windy' title='Viento Windy'&gt;&lt;/a&gt;</v>
      </c>
      <c r="Q196" s="47" t="str">
        <f>HYPERLINK("https://www.windy.com/"&amp;G196&amp;"/"&amp;H196&amp;"/wind?"&amp;G196&amp;","&amp;H196&amp;",13")</f>
        <v>https://www.windy.com/42.662585/1.401701/wind?42.662585,1.401701,13</v>
      </c>
      <c r="R196" s="31" t="str">
        <f>"&lt;a href='https://www.meteoblue.com/es/tiempo/pronostico/multimodel/"&amp;G196 &amp; "N" &amp; H196 &amp; "E" &amp; "' target='_blank'&gt;" &amp;"&lt;img src='/wp-content/uploads/icono-meteoblue-small.png' alt='Meteoblue' title='Multimodel Meteoblue'&gt;" &amp; "&lt;/a&gt;"</f>
        <v>&lt;a href='https://www.meteoblue.com/es/tiempo/pronostico/multimodel/42.662585N1.401701E' target='_blank'&gt;&lt;img src='/wp-content/uploads/icono-meteoblue-small.png' alt='Meteoblue' title='Multimodel Meteoblue'&gt;&lt;/a&gt;</v>
      </c>
      <c r="S196" s="47" t="str">
        <f>HYPERLINK("https://www.meteoblue.com/es/tiempo/pronostico/multimodel/"&amp;G196 &amp; "N" &amp; H196 &amp; "E")</f>
        <v>https://www.meteoblue.com/es/tiempo/pronostico/multimodel/42.662585N1.401701E</v>
      </c>
      <c r="T196" s="31" t="str">
        <f>"&lt;a href='https://brouter.de/brouter-web/#map=13/"&amp;G196&amp;"/"&amp;H196&amp;"/OpenTopoMap&amp;pois="&amp;H196&amp;","&amp;G196&amp; "' target='_blank'&gt;" &amp;"&lt;img src='/wp-content/uploads/icono-mapa-topografico-small.png' alt='Mapa topográfico brouter.de' title='Mapa topográfico brouter.de'&gt;" &amp; "&lt;/a&gt;"</f>
        <v>&lt;a href='https://brouter.de/brouter-web/#map=13/42.662585/1.401701/OpenTopoMap&amp;pois=1.401701,42.662585' target='_blank'&gt;&lt;img src='/wp-content/uploads/icono-mapa-topografico-small.png' alt='Mapa topográfico brouter.de' title='Mapa topográfico brouter.de'&gt;&lt;/a&gt;</v>
      </c>
      <c r="U196" s="47" t="str">
        <f>HYPERLINK("https://brouter.de/brouter-web/#map=13/"&amp;G196&amp;"/"&amp;H196&amp;"/OpenTopoMap&amp;pois="&amp;H196&amp;","&amp;G196)</f>
        <v>https://brouter.de/brouter-web/#map=13/42.662585/1.401701/OpenTopoMap&amp;pois=1.401701,42.662585</v>
      </c>
      <c r="V196" s="31" t="str">
        <f>"&lt;a href='https://gpx.studio/app#13/"&amp;G196&amp;"/"&amp;H196&amp;"' target='_blank'&gt;" &amp;"&lt;img src='/wp-content/uploads/icono-mapa-topografico-gpx-studio-small.png' alt='Mapa topográfico gpx.studio' title='Mapa topográfico gpx.studio'&gt;" &amp; "&lt;/a&gt;"</f>
        <v>&lt;a href='https://gpx.studio/app#13/42.662585/1.401701' target='_blank'&gt;&lt;img src='/wp-content/uploads/icono-mapa-topografico-gpx-studio-small.png' alt='Mapa topográfico gpx.studio' title='Mapa topográfico gpx.studio'&gt;&lt;/a&gt;</v>
      </c>
      <c r="W196" s="47" t="str">
        <f>HYPERLINK("https://gpx.studio/app#13/"&amp;G196&amp;"/"&amp;H196)</f>
        <v>https://gpx.studio/app#13/42.662585/1.401701</v>
      </c>
      <c r="X196" s="47" t="str">
        <f>HYPERLINK("https://nakarte.me/#m=13/"&amp;G196&amp;"/"&amp;H196&amp;"&amp;l=Czt/Sa")</f>
        <v>https://nakarte.me/#m=13/42.662585/1.401701&amp;l=Czt/Sa</v>
      </c>
      <c r="Y196" s="31" t="str">
        <f>"&lt;a href='https://www.google.com/maps/dir/42.8664,-2.6852/" &amp; G196&amp; "," &amp; H196 &amp; "' target='_blank'&gt;" &amp;"&lt;img src='/wp-content/uploads/icono-navegacion-google-maps-small.png' alt='Navegación Google Maps' title='Navegación Google Maps'&gt;" &amp; "&lt;/a&gt;"</f>
        <v>&lt;a href='https://www.google.com/maps/dir/42.8664,-2.6852/42.662585,1.401701' target='_blank'&gt;&lt;img src='/wp-content/uploads/icono-navegacion-google-maps-small.png' alt='Navegación Google Maps' title='Navegación Google Maps'&gt;&lt;/a&gt;</v>
      </c>
      <c r="Z196" s="46" t="str">
        <f>"&lt;a style='display: block; text-align: center; padding: 0px 0; font-size: 1.4em;' href='https://tresmiles.es/mapa.html?lat="&amp;G196&amp;"&amp;lon="&amp;H196&amp;"&amp;zoom=17'&gt;&lt;img src='/wp-content/uploads/icono-mapa-topografico-small.png' alt='Mapa' title='Mapa'&gt;&lt;/a&gt;"</f>
        <v>&lt;a style='display: block; text-align: center; padding: 0px 0; font-size: 1.4em;' href='https://tresmiles.es/mapa.html?lat=42.662585&amp;lon=1.401701&amp;zoom=17'&gt;&lt;img src='/wp-content/uploads/icono-mapa-topografico-small.png' alt='Mapa' title='Mapa'&gt;&lt;/a&gt;</v>
      </c>
      <c r="AA196" s="46" t="str">
        <f>IF(J196="",
"",
"&lt;div style='display: block; text-align: center; padding: 0px 0; font-size: 1.4em;'&gt;"&amp;
"&lt;a href='#!' class='open-popup' data-info='"&amp;"ℹ "&amp;J196&amp;"'&gt;"&amp;
"&lt;img src='/wp-content/uploads/icono-informacion-small.png' alt='Más información' title='Más información'&gt;"
&amp;"&lt;/a&gt;&lt;/div&gt;"
)</f>
        <v/>
      </c>
    </row>
    <row r="197" spans="1:27" ht="14.5" customHeight="1" x14ac:dyDescent="0.35">
      <c r="A197" s="32" t="s">
        <v>1025</v>
      </c>
      <c r="B197" s="32" t="s">
        <v>6</v>
      </c>
      <c r="C197" s="32" t="s">
        <v>1906</v>
      </c>
      <c r="D197" s="33" t="s">
        <v>1076</v>
      </c>
      <c r="E197" s="33" t="s">
        <v>273</v>
      </c>
      <c r="F197" s="34">
        <v>3369</v>
      </c>
      <c r="G197" s="35" t="s">
        <v>639</v>
      </c>
      <c r="H197" s="35" t="s">
        <v>640</v>
      </c>
      <c r="I197" s="37" t="s">
        <v>52</v>
      </c>
      <c r="J197" s="45"/>
      <c r="K197" s="45" t="s">
        <v>1022</v>
      </c>
      <c r="L197" s="45" t="s">
        <v>1022</v>
      </c>
      <c r="M197" s="55">
        <v>2</v>
      </c>
      <c r="N197" s="46" t="str">
        <f>"&lt;wpt lat="""&amp;G197&amp;""" lon="""&amp;H197&amp;"""&gt;&lt;ele&gt;"&amp;F197&amp;"&lt;/ele&gt;&lt;name&gt;"&amp;D197&amp;"&lt;/name&gt;&lt;desc&gt;Nombre oficial: "&amp;E197&amp;"&amp;#10;Altitud: "&amp;F197&amp;" m &amp;#10;Dificultad: "&amp;I197&amp;"&amp;#10;Más información: "&amp;J197&amp;"&lt;/desc&gt;&lt;/wpt&gt;"</f>
        <v>&lt;wpt lat="42.654611" lon="0.435250"&gt;&lt;ele&gt;3369&lt;/ele&gt;&lt;name&gt;Posets / Llardana&lt;/name&gt;&lt;desc&gt;Nombre oficial: Tuca de Posets / Punta de Lardana&amp;#10;Altitud: 3369 m &amp;#10;Dificultad: F&amp;#10;Más información: &lt;/desc&gt;&lt;/wpt&gt;</v>
      </c>
      <c r="O197" s="48" t="str">
        <f>HYPERLINK("https://www.openstreetmap.org/edit#map=18/"&amp;G197 &amp; "/"&amp; H197 )</f>
        <v>https://www.openstreetmap.org/edit#map=18/42.654611/0.435250</v>
      </c>
      <c r="P197" s="31" t="str">
        <f>"&lt;a href='https://www.windy.com/"&amp;G197&amp;"/"&amp;H197&amp;"/wind?"&amp;G197&amp;","&amp;H197&amp;",13' target='_blank'&gt;&lt;img src='/wp-content/uploads/icono-windy-small.png' alt='Windy' title='Viento Windy'&gt;&lt;/a&gt;"</f>
        <v>&lt;a href='https://www.windy.com/42.654611/0.435250/wind?42.654611,0.435250,13' target='_blank'&gt;&lt;img src='/wp-content/uploads/icono-windy-small.png' alt='Windy' title='Viento Windy'&gt;&lt;/a&gt;</v>
      </c>
      <c r="Q197" s="47" t="str">
        <f>HYPERLINK("https://www.windy.com/"&amp;G197&amp;"/"&amp;H197&amp;"/wind?"&amp;G197&amp;","&amp;H197&amp;",13")</f>
        <v>https://www.windy.com/42.654611/0.435250/wind?42.654611,0.435250,13</v>
      </c>
      <c r="R197" s="31" t="str">
        <f>"&lt;a href='https://www.meteoblue.com/es/tiempo/pronostico/multimodel/"&amp;G197 &amp; "N" &amp; H197 &amp; "E" &amp; "' target='_blank'&gt;" &amp;"&lt;img src='/wp-content/uploads/icono-meteoblue-small.png' alt='Meteoblue' title='Multimodel Meteoblue'&gt;" &amp; "&lt;/a&gt;"</f>
        <v>&lt;a href='https://www.meteoblue.com/es/tiempo/pronostico/multimodel/42.654611N0.435250E' target='_blank'&gt;&lt;img src='/wp-content/uploads/icono-meteoblue-small.png' alt='Meteoblue' title='Multimodel Meteoblue'&gt;&lt;/a&gt;</v>
      </c>
      <c r="S197" s="47" t="str">
        <f>HYPERLINK("https://www.meteoblue.com/es/tiempo/pronostico/multimodel/"&amp;G197 &amp; "N" &amp; H197 &amp; "E")</f>
        <v>https://www.meteoblue.com/es/tiempo/pronostico/multimodel/42.654611N0.435250E</v>
      </c>
      <c r="T197" s="31" t="str">
        <f>"&lt;a href='https://brouter.de/brouter-web/#map=13/"&amp;G197&amp;"/"&amp;H197&amp;"/OpenTopoMap&amp;pois="&amp;H197&amp;","&amp;G197&amp; "' target='_blank'&gt;" &amp;"&lt;img src='/wp-content/uploads/icono-mapa-topografico-small.png' alt='Mapa topográfico brouter.de' title='Mapa topográfico brouter.de'&gt;" &amp; "&lt;/a&gt;"</f>
        <v>&lt;a href='https://brouter.de/brouter-web/#map=13/42.654611/0.435250/OpenTopoMap&amp;pois=0.435250,42.654611' target='_blank'&gt;&lt;img src='/wp-content/uploads/icono-mapa-topografico-small.png' alt='Mapa topográfico brouter.de' title='Mapa topográfico brouter.de'&gt;&lt;/a&gt;</v>
      </c>
      <c r="U197" s="47" t="str">
        <f>HYPERLINK("https://brouter.de/brouter-web/#map=13/"&amp;G197&amp;"/"&amp;H197&amp;"/OpenTopoMap&amp;pois="&amp;H197&amp;","&amp;G197)</f>
        <v>https://brouter.de/brouter-web/#map=13/42.654611/0.435250/OpenTopoMap&amp;pois=0.435250,42.654611</v>
      </c>
      <c r="V197" s="31" t="str">
        <f>"&lt;a href='https://gpx.studio/app#13/"&amp;G197&amp;"/"&amp;H197&amp;"' target='_blank'&gt;" &amp;"&lt;img src='/wp-content/uploads/icono-mapa-topografico-gpx-studio-small.png' alt='Mapa topográfico gpx.studio' title='Mapa topográfico gpx.studio'&gt;" &amp; "&lt;/a&gt;"</f>
        <v>&lt;a href='https://gpx.studio/app#13/42.654611/0.435250' target='_blank'&gt;&lt;img src='/wp-content/uploads/icono-mapa-topografico-gpx-studio-small.png' alt='Mapa topográfico gpx.studio' title='Mapa topográfico gpx.studio'&gt;&lt;/a&gt;</v>
      </c>
      <c r="W197" s="47" t="str">
        <f>HYPERLINK("https://gpx.studio/app#13/"&amp;G197&amp;"/"&amp;H197)</f>
        <v>https://gpx.studio/app#13/42.654611/0.435250</v>
      </c>
      <c r="X197" s="47" t="str">
        <f>HYPERLINK("https://nakarte.me/#m=13/"&amp;G197&amp;"/"&amp;H197&amp;"&amp;l=Czt/Sa")</f>
        <v>https://nakarte.me/#m=13/42.654611/0.435250&amp;l=Czt/Sa</v>
      </c>
      <c r="Y197" s="31" t="str">
        <f>"&lt;a href='https://www.google.com/maps/dir/42.8664,-2.6852/" &amp; G197&amp; "," &amp; H197 &amp; "' target='_blank'&gt;" &amp;"&lt;img src='/wp-content/uploads/icono-navegacion-google-maps-small.png' alt='Navegación Google Maps' title='Navegación Google Maps'&gt;" &amp; "&lt;/a&gt;"</f>
        <v>&lt;a href='https://www.google.com/maps/dir/42.8664,-2.6852/42.654611,0.435250' target='_blank'&gt;&lt;img src='/wp-content/uploads/icono-navegacion-google-maps-small.png' alt='Navegación Google Maps' title='Navegación Google Maps'&gt;&lt;/a&gt;</v>
      </c>
      <c r="Z197" s="46" t="str">
        <f>"&lt;a style='display: block; text-align: center; padding: 0px 0; font-size: 1.4em;' href='https://tresmiles.es/mapa.html?lat="&amp;G197&amp;"&amp;lon="&amp;H197&amp;"&amp;zoom=17'&gt;&lt;img src='/wp-content/uploads/icono-mapa-topografico-small.png' alt='Mapa' title='Mapa'&gt;&lt;/a&gt;"</f>
        <v>&lt;a style='display: block; text-align: center; padding: 0px 0; font-size: 1.4em;' href='https://tresmiles.es/mapa.html?lat=42.654611&amp;lon=0.435250&amp;zoom=17'&gt;&lt;img src='/wp-content/uploads/icono-mapa-topografico-small.png' alt='Mapa' title='Mapa'&gt;&lt;/a&gt;</v>
      </c>
      <c r="AA197" s="46" t="str">
        <f>IF(J197="",
"",
"&lt;div style='display: block; text-align: center; padding: 0px 0; font-size: 1.4em;'&gt;"&amp;
"&lt;a href='#!' class='open-popup' data-info='"&amp;"ℹ "&amp;J197&amp;"'&gt;"&amp;
"&lt;img src='/wp-content/uploads/icono-informacion-small.png' alt='Más información' title='Más información'&gt;"
&amp;"&lt;/a&gt;&lt;/div&gt;"
)</f>
        <v/>
      </c>
    </row>
    <row r="198" spans="1:27" ht="14.5" customHeight="1" x14ac:dyDescent="0.35">
      <c r="A198" s="32" t="s">
        <v>1025</v>
      </c>
      <c r="B198" s="32" t="s">
        <v>6</v>
      </c>
      <c r="C198" s="32" t="s">
        <v>1906</v>
      </c>
      <c r="D198" s="33" t="s">
        <v>1081</v>
      </c>
      <c r="E198" s="33" t="s">
        <v>281</v>
      </c>
      <c r="F198" s="34">
        <v>3328</v>
      </c>
      <c r="G198" s="35" t="s">
        <v>651</v>
      </c>
      <c r="H198" s="35" t="s">
        <v>652</v>
      </c>
      <c r="I198" s="37" t="s">
        <v>49</v>
      </c>
      <c r="J198" s="45"/>
      <c r="K198" s="45" t="s">
        <v>1022</v>
      </c>
      <c r="L198" s="45" t="s">
        <v>1022</v>
      </c>
      <c r="M198" s="55">
        <v>1</v>
      </c>
      <c r="N198" s="46" t="str">
        <f>"&lt;wpt lat="""&amp;G198&amp;""" lon="""&amp;H198&amp;"""&gt;&lt;ele&gt;"&amp;F198&amp;"&lt;/ele&gt;&lt;name&gt;"&amp;D198&amp;"&lt;/name&gt;&lt;desc&gt;Nombre oficial: "&amp;E198&amp;"&amp;#10;Altitud: "&amp;F198&amp;" m &amp;#10;Dificultad: "&amp;I198&amp;"&amp;#10;Más información: "&amp;J198&amp;"&lt;/desc&gt;&lt;/wpt&gt;"</f>
        <v>&lt;wpt lat="42.649750" lon="0.426611"&gt;&lt;ele&gt;3328&lt;/ele&gt;&lt;name&gt;Las Espadas / Llardaneta&lt;/name&gt;&lt;desc&gt;Nombre oficial: Tuca de les Espades / Punta de Lardaneta&amp;#10;Altitud: 3328 m &amp;#10;Dificultad: PD&amp;#10;Más información: &lt;/desc&gt;&lt;/wpt&gt;</v>
      </c>
      <c r="O198" s="48" t="str">
        <f>HYPERLINK("https://www.openstreetmap.org/edit#map=18/"&amp;G198 &amp; "/"&amp; H198 )</f>
        <v>https://www.openstreetmap.org/edit#map=18/42.649750/0.426611</v>
      </c>
      <c r="P198" s="31" t="str">
        <f>"&lt;a href='https://www.windy.com/"&amp;G198&amp;"/"&amp;H198&amp;"/wind?"&amp;G198&amp;","&amp;H198&amp;",13' target='_blank'&gt;&lt;img src='/wp-content/uploads/icono-windy-small.png' alt='Windy' title='Viento Windy'&gt;&lt;/a&gt;"</f>
        <v>&lt;a href='https://www.windy.com/42.649750/0.426611/wind?42.649750,0.426611,13' target='_blank'&gt;&lt;img src='/wp-content/uploads/icono-windy-small.png' alt='Windy' title='Viento Windy'&gt;&lt;/a&gt;</v>
      </c>
      <c r="Q198" s="47" t="str">
        <f>HYPERLINK("https://www.windy.com/"&amp;G198&amp;"/"&amp;H198&amp;"/wind?"&amp;G198&amp;","&amp;H198&amp;",13")</f>
        <v>https://www.windy.com/42.649750/0.426611/wind?42.649750,0.426611,13</v>
      </c>
      <c r="R198" s="31" t="str">
        <f>"&lt;a href='https://www.meteoblue.com/es/tiempo/pronostico/multimodel/"&amp;G198 &amp; "N" &amp; H198 &amp; "E" &amp; "' target='_blank'&gt;" &amp;"&lt;img src='/wp-content/uploads/icono-meteoblue-small.png' alt='Meteoblue' title='Multimodel Meteoblue'&gt;" &amp; "&lt;/a&gt;"</f>
        <v>&lt;a href='https://www.meteoblue.com/es/tiempo/pronostico/multimodel/42.649750N0.426611E' target='_blank'&gt;&lt;img src='/wp-content/uploads/icono-meteoblue-small.png' alt='Meteoblue' title='Multimodel Meteoblue'&gt;&lt;/a&gt;</v>
      </c>
      <c r="S198" s="47" t="str">
        <f>HYPERLINK("https://www.meteoblue.com/es/tiempo/pronostico/multimodel/"&amp;G198 &amp; "N" &amp; H198 &amp; "E")</f>
        <v>https://www.meteoblue.com/es/tiempo/pronostico/multimodel/42.649750N0.426611E</v>
      </c>
      <c r="T198" s="31" t="str">
        <f>"&lt;a href='https://brouter.de/brouter-web/#map=13/"&amp;G198&amp;"/"&amp;H198&amp;"/OpenTopoMap&amp;pois="&amp;H198&amp;","&amp;G198&amp; "' target='_blank'&gt;" &amp;"&lt;img src='/wp-content/uploads/icono-mapa-topografico-small.png' alt='Mapa topográfico brouter.de' title='Mapa topográfico brouter.de'&gt;" &amp; "&lt;/a&gt;"</f>
        <v>&lt;a href='https://brouter.de/brouter-web/#map=13/42.649750/0.426611/OpenTopoMap&amp;pois=0.426611,42.649750' target='_blank'&gt;&lt;img src='/wp-content/uploads/icono-mapa-topografico-small.png' alt='Mapa topográfico brouter.de' title='Mapa topográfico brouter.de'&gt;&lt;/a&gt;</v>
      </c>
      <c r="U198" s="47" t="str">
        <f>HYPERLINK("https://brouter.de/brouter-web/#map=13/"&amp;G198&amp;"/"&amp;H198&amp;"/OpenTopoMap&amp;pois="&amp;H198&amp;","&amp;G198)</f>
        <v>https://brouter.de/brouter-web/#map=13/42.649750/0.426611/OpenTopoMap&amp;pois=0.426611,42.649750</v>
      </c>
      <c r="V198" s="31" t="str">
        <f>"&lt;a href='https://gpx.studio/app#13/"&amp;G198&amp;"/"&amp;H198&amp;"' target='_blank'&gt;" &amp;"&lt;img src='/wp-content/uploads/icono-mapa-topografico-gpx-studio-small.png' alt='Mapa topográfico gpx.studio' title='Mapa topográfico gpx.studio'&gt;" &amp; "&lt;/a&gt;"</f>
        <v>&lt;a href='https://gpx.studio/app#13/42.649750/0.426611' target='_blank'&gt;&lt;img src='/wp-content/uploads/icono-mapa-topografico-gpx-studio-small.png' alt='Mapa topográfico gpx.studio' title='Mapa topográfico gpx.studio'&gt;&lt;/a&gt;</v>
      </c>
      <c r="W198" s="47" t="str">
        <f>HYPERLINK("https://gpx.studio/app#13/"&amp;G198&amp;"/"&amp;H198)</f>
        <v>https://gpx.studio/app#13/42.649750/0.426611</v>
      </c>
      <c r="X198" s="47" t="str">
        <f>HYPERLINK("https://nakarte.me/#m=13/"&amp;G198&amp;"/"&amp;H198&amp;"&amp;l=Czt/Sa")</f>
        <v>https://nakarte.me/#m=13/42.649750/0.426611&amp;l=Czt/Sa</v>
      </c>
      <c r="Y198" s="31" t="str">
        <f>"&lt;a href='https://www.google.com/maps/dir/42.8664,-2.6852/" &amp; G198&amp; "," &amp; H198 &amp; "' target='_blank'&gt;" &amp;"&lt;img src='/wp-content/uploads/icono-navegacion-google-maps-small.png' alt='Navegación Google Maps' title='Navegación Google Maps'&gt;" &amp; "&lt;/a&gt;"</f>
        <v>&lt;a href='https://www.google.com/maps/dir/42.8664,-2.6852/42.649750,0.426611' target='_blank'&gt;&lt;img src='/wp-content/uploads/icono-navegacion-google-maps-small.png' alt='Navegación Google Maps' title='Navegación Google Maps'&gt;&lt;/a&gt;</v>
      </c>
      <c r="Z198" s="46" t="str">
        <f>"&lt;a style='display: block; text-align: center; padding: 0px 0; font-size: 1.4em;' href='https://tresmiles.es/mapa.html?lat="&amp;G198&amp;"&amp;lon="&amp;H198&amp;"&amp;zoom=17'&gt;&lt;img src='/wp-content/uploads/icono-mapa-topografico-small.png' alt='Mapa' title='Mapa'&gt;&lt;/a&gt;"</f>
        <v>&lt;a style='display: block; text-align: center; padding: 0px 0; font-size: 1.4em;' href='https://tresmiles.es/mapa.html?lat=42.649750&amp;lon=0.426611&amp;zoom=17'&gt;&lt;img src='/wp-content/uploads/icono-mapa-topografico-small.png' alt='Mapa' title='Mapa'&gt;&lt;/a&gt;</v>
      </c>
      <c r="AA198" s="46" t="str">
        <f>IF(J198="",
"",
"&lt;div style='display: block; text-align: center; padding: 0px 0; font-size: 1.4em;'&gt;"&amp;
"&lt;a href='#!' class='open-popup' data-info='"&amp;"ℹ "&amp;J198&amp;"'&gt;"&amp;
"&lt;img src='/wp-content/uploads/icono-informacion-small.png' alt='Más información' title='Más información'&gt;"
&amp;"&lt;/a&gt;&lt;/div&gt;"
)</f>
        <v/>
      </c>
    </row>
    <row r="199" spans="1:27" ht="14.5" customHeight="1" x14ac:dyDescent="0.35">
      <c r="A199" s="32" t="s">
        <v>1025</v>
      </c>
      <c r="B199" s="32" t="s">
        <v>6</v>
      </c>
      <c r="C199" s="32" t="s">
        <v>1906</v>
      </c>
      <c r="D199" s="33" t="s">
        <v>956</v>
      </c>
      <c r="E199" s="33" t="s">
        <v>282</v>
      </c>
      <c r="F199" s="34">
        <v>3322</v>
      </c>
      <c r="G199" s="35" t="s">
        <v>655</v>
      </c>
      <c r="H199" s="35" t="s">
        <v>656</v>
      </c>
      <c r="I199" s="37"/>
      <c r="J199" s="45" t="s">
        <v>2269</v>
      </c>
      <c r="K199" s="45" t="s">
        <v>1021</v>
      </c>
      <c r="L199" s="45" t="s">
        <v>1022</v>
      </c>
      <c r="M199" s="55">
        <v>1</v>
      </c>
      <c r="N199" s="46" t="str">
        <f>"&lt;wpt lat="""&amp;G199&amp;""" lon="""&amp;H199&amp;"""&gt;&lt;ele&gt;"&amp;F199&amp;"&lt;/ele&gt;&lt;name&gt;"&amp;D199&amp;"&lt;/name&gt;&lt;desc&gt;Nombre oficial: "&amp;E199&amp;"&amp;#10;Altitud: "&amp;F199&amp;" m &amp;#10;Dificultad: "&amp;I199&amp;"&amp;#10;Más información: "&amp;J199&amp;"&lt;/desc&gt;&lt;/wpt&gt;"</f>
        <v>&lt;wpt lat="42.649472" lon="0.425444"&gt;&lt;ele&gt;3322&lt;/ele&gt;&lt;name&gt;Sin nombre clásico&lt;/name&gt;&lt;desc&gt;Nombre oficial: Espades SO / Lardaneta SO&amp;#10;Altitud: 3322 m &amp;#10;Dificultad: &amp;#10;Más información: POSIBLE DISCREPANCIA, ERROR O A ESTUDIAR. Según Alejos, por la posición éste sería "Las Espadas / Llardaneta", pero en OSM no hay ningún pico ahí y, por las altitudes, podían tenerse que intercambiar&lt;/desc&gt;&lt;/wpt&gt;</v>
      </c>
      <c r="O199" s="48" t="str">
        <f>HYPERLINK("https://www.openstreetmap.org/edit#map=18/"&amp;G199 &amp; "/"&amp; H199 )</f>
        <v>https://www.openstreetmap.org/edit#map=18/42.649472/0.425444</v>
      </c>
      <c r="P199" s="31" t="str">
        <f>"&lt;a href='https://www.windy.com/"&amp;G199&amp;"/"&amp;H199&amp;"/wind?"&amp;G199&amp;","&amp;H199&amp;",13' target='_blank'&gt;&lt;img src='/wp-content/uploads/icono-windy-small.png' alt='Windy' title='Viento Windy'&gt;&lt;/a&gt;"</f>
        <v>&lt;a href='https://www.windy.com/42.649472/0.425444/wind?42.649472,0.425444,13' target='_blank'&gt;&lt;img src='/wp-content/uploads/icono-windy-small.png' alt='Windy' title='Viento Windy'&gt;&lt;/a&gt;</v>
      </c>
      <c r="Q199" s="47" t="str">
        <f>HYPERLINK("https://www.windy.com/"&amp;G199&amp;"/"&amp;H199&amp;"/wind?"&amp;G199&amp;","&amp;H199&amp;",13")</f>
        <v>https://www.windy.com/42.649472/0.425444/wind?42.649472,0.425444,13</v>
      </c>
      <c r="R199" s="31" t="str">
        <f>"&lt;a href='https://www.meteoblue.com/es/tiempo/pronostico/multimodel/"&amp;G199 &amp; "N" &amp; H199 &amp; "E" &amp; "' target='_blank'&gt;" &amp;"&lt;img src='/wp-content/uploads/icono-meteoblue-small.png' alt='Meteoblue' title='Multimodel Meteoblue'&gt;" &amp; "&lt;/a&gt;"</f>
        <v>&lt;a href='https://www.meteoblue.com/es/tiempo/pronostico/multimodel/42.649472N0.425444E' target='_blank'&gt;&lt;img src='/wp-content/uploads/icono-meteoblue-small.png' alt='Meteoblue' title='Multimodel Meteoblue'&gt;&lt;/a&gt;</v>
      </c>
      <c r="S199" s="47" t="str">
        <f>HYPERLINK("https://www.meteoblue.com/es/tiempo/pronostico/multimodel/"&amp;G199 &amp; "N" &amp; H199 &amp; "E")</f>
        <v>https://www.meteoblue.com/es/tiempo/pronostico/multimodel/42.649472N0.425444E</v>
      </c>
      <c r="T199" s="31" t="str">
        <f>"&lt;a href='https://brouter.de/brouter-web/#map=13/"&amp;G199&amp;"/"&amp;H199&amp;"/OpenTopoMap&amp;pois="&amp;H199&amp;","&amp;G199&amp; "' target='_blank'&gt;" &amp;"&lt;img src='/wp-content/uploads/icono-mapa-topografico-small.png' alt='Mapa topográfico brouter.de' title='Mapa topográfico brouter.de'&gt;" &amp; "&lt;/a&gt;"</f>
        <v>&lt;a href='https://brouter.de/brouter-web/#map=13/42.649472/0.425444/OpenTopoMap&amp;pois=0.425444,42.649472' target='_blank'&gt;&lt;img src='/wp-content/uploads/icono-mapa-topografico-small.png' alt='Mapa topográfico brouter.de' title='Mapa topográfico brouter.de'&gt;&lt;/a&gt;</v>
      </c>
      <c r="U199" s="47" t="str">
        <f>HYPERLINK("https://brouter.de/brouter-web/#map=13/"&amp;G199&amp;"/"&amp;H199&amp;"/OpenTopoMap&amp;pois="&amp;H199&amp;","&amp;G199)</f>
        <v>https://brouter.de/brouter-web/#map=13/42.649472/0.425444/OpenTopoMap&amp;pois=0.425444,42.649472</v>
      </c>
      <c r="V199" s="31" t="str">
        <f>"&lt;a href='https://gpx.studio/app#13/"&amp;G199&amp;"/"&amp;H199&amp;"' target='_blank'&gt;" &amp;"&lt;img src='/wp-content/uploads/icono-mapa-topografico-gpx-studio-small.png' alt='Mapa topográfico gpx.studio' title='Mapa topográfico gpx.studio'&gt;" &amp; "&lt;/a&gt;"</f>
        <v>&lt;a href='https://gpx.studio/app#13/42.649472/0.425444' target='_blank'&gt;&lt;img src='/wp-content/uploads/icono-mapa-topografico-gpx-studio-small.png' alt='Mapa topográfico gpx.studio' title='Mapa topográfico gpx.studio'&gt;&lt;/a&gt;</v>
      </c>
      <c r="W199" s="47" t="str">
        <f>HYPERLINK("https://gpx.studio/app#13/"&amp;G199&amp;"/"&amp;H199)</f>
        <v>https://gpx.studio/app#13/42.649472/0.425444</v>
      </c>
      <c r="X199" s="47" t="str">
        <f>HYPERLINK("https://nakarte.me/#m=13/"&amp;G199&amp;"/"&amp;H199&amp;"&amp;l=Czt/Sa")</f>
        <v>https://nakarte.me/#m=13/42.649472/0.425444&amp;l=Czt/Sa</v>
      </c>
      <c r="Y199" s="31" t="str">
        <f>"&lt;a href='https://www.google.com/maps/dir/42.8664,-2.6852/" &amp; G199&amp; "," &amp; H199 &amp; "' target='_blank'&gt;" &amp;"&lt;img src='/wp-content/uploads/icono-navegacion-google-maps-small.png' alt='Navegación Google Maps' title='Navegación Google Maps'&gt;" &amp; "&lt;/a&gt;"</f>
        <v>&lt;a href='https://www.google.com/maps/dir/42.8664,-2.6852/42.649472,0.425444' target='_blank'&gt;&lt;img src='/wp-content/uploads/icono-navegacion-google-maps-small.png' alt='Navegación Google Maps' title='Navegación Google Maps'&gt;&lt;/a&gt;</v>
      </c>
      <c r="Z199" s="46" t="str">
        <f>"&lt;a style='display: block; text-align: center; padding: 0px 0; font-size: 1.4em;' href='https://tresmiles.es/mapa.html?lat="&amp;G199&amp;"&amp;lon="&amp;H199&amp;"&amp;zoom=17'&gt;&lt;img src='/wp-content/uploads/icono-mapa-topografico-small.png' alt='Mapa' title='Mapa'&gt;&lt;/a&gt;"</f>
        <v>&lt;a style='display: block; text-align: center; padding: 0px 0; font-size: 1.4em;' href='https://tresmiles.es/mapa.html?lat=42.649472&amp;lon=0.425444&amp;zoom=17'&gt;&lt;img src='/wp-content/uploads/icono-mapa-topografico-small.png' alt='Mapa' title='Mapa'&gt;&lt;/a&gt;</v>
      </c>
      <c r="AA199" s="46" t="str">
        <f>IF(J199="",
"",
"&lt;div style='display: block; text-align: center; padding: 0px 0; font-size: 1.4em;'&gt;"&amp;
"&lt;a href='#!' class='open-popup' data-info='"&amp;"ℹ "&amp;J199&amp;"'&gt;"&amp;
"&lt;img src='/wp-content/uploads/icono-informacion-small.png' alt='Más información' title='Más información'&gt;"
&amp;"&lt;/a&gt;&lt;/div&gt;"
)</f>
        <v>&lt;div style='display: block; text-align: center; padding: 0px 0; font-size: 1.4em;'&gt;&lt;a href='#!' class='open-popup' data-info='ℹ POSIBLE DISCREPANCIA, ERROR O A ESTUDIAR. Según Alejos, por la posición éste sería "Las Espadas / Llardaneta", pero en OSM no hay ningún pico ahí y, por las altitudes, podían tenerse que intercambiar'&gt;&lt;img src='/wp-content/uploads/icono-informacion-small.png' alt='Más información' title='Más información'&gt;&lt;/a&gt;&lt;/div&gt;</v>
      </c>
    </row>
    <row r="200" spans="1:27" ht="14.5" customHeight="1" x14ac:dyDescent="0.35">
      <c r="A200" s="32" t="s">
        <v>1025</v>
      </c>
      <c r="B200" s="32" t="s">
        <v>6</v>
      </c>
      <c r="C200" s="32" t="s">
        <v>1906</v>
      </c>
      <c r="D200" s="33" t="s">
        <v>955</v>
      </c>
      <c r="E200" s="33" t="s">
        <v>278</v>
      </c>
      <c r="F200" s="34">
        <v>3296</v>
      </c>
      <c r="G200" s="35" t="s">
        <v>665</v>
      </c>
      <c r="H200" s="35" t="s">
        <v>666</v>
      </c>
      <c r="I200" s="37" t="s">
        <v>52</v>
      </c>
      <c r="J200" s="45"/>
      <c r="K200" s="45" t="s">
        <v>1022</v>
      </c>
      <c r="L200" s="45" t="s">
        <v>1022</v>
      </c>
      <c r="M200" s="55">
        <v>1</v>
      </c>
      <c r="N200" s="46" t="str">
        <f>"&lt;wpt lat="""&amp;G200&amp;""" lon="""&amp;H200&amp;"""&gt;&lt;ele&gt;"&amp;F200&amp;"&lt;/ele&gt;&lt;name&gt;"&amp;D200&amp;"&lt;/name&gt;&lt;desc&gt;Nombre oficial: "&amp;E200&amp;"&amp;#10;Altitud: "&amp;F200&amp;" m &amp;#10;Dificultad: "&amp;I200&amp;"&amp;#10;Más información: "&amp;J200&amp;"&lt;/desc&gt;&lt;/wpt&gt;"</f>
        <v>&lt;wpt lat="42.652528" lon="0.430639"&gt;&lt;ele&gt;3296&lt;/ele&gt;&lt;name&gt;Tuca de Llardaneta&lt;/name&gt;&lt;desc&gt;Nombre oficial: Mallo de la Lit / El Tuconet&amp;#10;Altitud: 3296 m &amp;#10;Dificultad: F&amp;#10;Más información: &lt;/desc&gt;&lt;/wpt&gt;</v>
      </c>
      <c r="O200" s="48" t="str">
        <f>HYPERLINK("https://www.openstreetmap.org/edit#map=18/"&amp;G200 &amp; "/"&amp; H200 )</f>
        <v>https://www.openstreetmap.org/edit#map=18/42.652528/0.430639</v>
      </c>
      <c r="P200" s="31" t="str">
        <f>"&lt;a href='https://www.windy.com/"&amp;G200&amp;"/"&amp;H200&amp;"/wind?"&amp;G200&amp;","&amp;H200&amp;",13' target='_blank'&gt;&lt;img src='/wp-content/uploads/icono-windy-small.png' alt='Windy' title='Viento Windy'&gt;&lt;/a&gt;"</f>
        <v>&lt;a href='https://www.windy.com/42.652528/0.430639/wind?42.652528,0.430639,13' target='_blank'&gt;&lt;img src='/wp-content/uploads/icono-windy-small.png' alt='Windy' title='Viento Windy'&gt;&lt;/a&gt;</v>
      </c>
      <c r="Q200" s="47" t="str">
        <f>HYPERLINK("https://www.windy.com/"&amp;G200&amp;"/"&amp;H200&amp;"/wind?"&amp;G200&amp;","&amp;H200&amp;",13")</f>
        <v>https://www.windy.com/42.652528/0.430639/wind?42.652528,0.430639,13</v>
      </c>
      <c r="R200" s="31" t="str">
        <f>"&lt;a href='https://www.meteoblue.com/es/tiempo/pronostico/multimodel/"&amp;G200 &amp; "N" &amp; H200 &amp; "E" &amp; "' target='_blank'&gt;" &amp;"&lt;img src='/wp-content/uploads/icono-meteoblue-small.png' alt='Meteoblue' title='Multimodel Meteoblue'&gt;" &amp; "&lt;/a&gt;"</f>
        <v>&lt;a href='https://www.meteoblue.com/es/tiempo/pronostico/multimodel/42.652528N0.430639E' target='_blank'&gt;&lt;img src='/wp-content/uploads/icono-meteoblue-small.png' alt='Meteoblue' title='Multimodel Meteoblue'&gt;&lt;/a&gt;</v>
      </c>
      <c r="S200" s="47" t="str">
        <f>HYPERLINK("https://www.meteoblue.com/es/tiempo/pronostico/multimodel/"&amp;G200 &amp; "N" &amp; H200 &amp; "E")</f>
        <v>https://www.meteoblue.com/es/tiempo/pronostico/multimodel/42.652528N0.430639E</v>
      </c>
      <c r="T200" s="31" t="str">
        <f>"&lt;a href='https://brouter.de/brouter-web/#map=13/"&amp;G200&amp;"/"&amp;H200&amp;"/OpenTopoMap&amp;pois="&amp;H200&amp;","&amp;G200&amp; "' target='_blank'&gt;" &amp;"&lt;img src='/wp-content/uploads/icono-mapa-topografico-small.png' alt='Mapa topográfico brouter.de' title='Mapa topográfico brouter.de'&gt;" &amp; "&lt;/a&gt;"</f>
        <v>&lt;a href='https://brouter.de/brouter-web/#map=13/42.652528/0.430639/OpenTopoMap&amp;pois=0.430639,42.652528' target='_blank'&gt;&lt;img src='/wp-content/uploads/icono-mapa-topografico-small.png' alt='Mapa topográfico brouter.de' title='Mapa topográfico brouter.de'&gt;&lt;/a&gt;</v>
      </c>
      <c r="U200" s="47" t="str">
        <f>HYPERLINK("https://brouter.de/brouter-web/#map=13/"&amp;G200&amp;"/"&amp;H200&amp;"/OpenTopoMap&amp;pois="&amp;H200&amp;","&amp;G200)</f>
        <v>https://brouter.de/brouter-web/#map=13/42.652528/0.430639/OpenTopoMap&amp;pois=0.430639,42.652528</v>
      </c>
      <c r="V200" s="31" t="str">
        <f>"&lt;a href='https://gpx.studio/app#13/"&amp;G200&amp;"/"&amp;H200&amp;"' target='_blank'&gt;" &amp;"&lt;img src='/wp-content/uploads/icono-mapa-topografico-gpx-studio-small.png' alt='Mapa topográfico gpx.studio' title='Mapa topográfico gpx.studio'&gt;" &amp; "&lt;/a&gt;"</f>
        <v>&lt;a href='https://gpx.studio/app#13/42.652528/0.430639' target='_blank'&gt;&lt;img src='/wp-content/uploads/icono-mapa-topografico-gpx-studio-small.png' alt='Mapa topográfico gpx.studio' title='Mapa topográfico gpx.studio'&gt;&lt;/a&gt;</v>
      </c>
      <c r="W200" s="47" t="str">
        <f>HYPERLINK("https://gpx.studio/app#13/"&amp;G200&amp;"/"&amp;H200)</f>
        <v>https://gpx.studio/app#13/42.652528/0.430639</v>
      </c>
      <c r="X200" s="47" t="str">
        <f>HYPERLINK("https://nakarte.me/#m=13/"&amp;G200&amp;"/"&amp;H200&amp;"&amp;l=Czt/Sa")</f>
        <v>https://nakarte.me/#m=13/42.652528/0.430639&amp;l=Czt/Sa</v>
      </c>
      <c r="Y200" s="31" t="str">
        <f>"&lt;a href='https://www.google.com/maps/dir/42.8664,-2.6852/" &amp; G200&amp; "," &amp; H200 &amp; "' target='_blank'&gt;" &amp;"&lt;img src='/wp-content/uploads/icono-navegacion-google-maps-small.png' alt='Navegación Google Maps' title='Navegación Google Maps'&gt;" &amp; "&lt;/a&gt;"</f>
        <v>&lt;a href='https://www.google.com/maps/dir/42.8664,-2.6852/42.652528,0.430639' target='_blank'&gt;&lt;img src='/wp-content/uploads/icono-navegacion-google-maps-small.png' alt='Navegación Google Maps' title='Navegación Google Maps'&gt;&lt;/a&gt;</v>
      </c>
      <c r="Z200" s="46" t="str">
        <f>"&lt;a style='display: block; text-align: center; padding: 0px 0; font-size: 1.4em;' href='https://tresmiles.es/mapa.html?lat="&amp;G200&amp;"&amp;lon="&amp;H200&amp;"&amp;zoom=17'&gt;&lt;img src='/wp-content/uploads/icono-mapa-topografico-small.png' alt='Mapa' title='Mapa'&gt;&lt;/a&gt;"</f>
        <v>&lt;a style='display: block; text-align: center; padding: 0px 0; font-size: 1.4em;' href='https://tresmiles.es/mapa.html?lat=42.652528&amp;lon=0.430639&amp;zoom=17'&gt;&lt;img src='/wp-content/uploads/icono-mapa-topografico-small.png' alt='Mapa' title='Mapa'&gt;&lt;/a&gt;</v>
      </c>
      <c r="AA200" s="46" t="str">
        <f>IF(J200="",
"",
"&lt;div style='display: block; text-align: center; padding: 0px 0; font-size: 1.4em;'&gt;"&amp;
"&lt;a href='#!' class='open-popup' data-info='"&amp;"ℹ "&amp;J200&amp;"'&gt;"&amp;
"&lt;img src='/wp-content/uploads/icono-informacion-small.png' alt='Más información' title='Más información'&gt;"
&amp;"&lt;/a&gt;&lt;/div&gt;"
)</f>
        <v/>
      </c>
    </row>
    <row r="201" spans="1:27" ht="14.5" customHeight="1" x14ac:dyDescent="0.35">
      <c r="A201" s="32" t="s">
        <v>1025</v>
      </c>
      <c r="B201" s="32" t="s">
        <v>6</v>
      </c>
      <c r="C201" s="32" t="s">
        <v>1906</v>
      </c>
      <c r="D201" s="33" t="s">
        <v>2315</v>
      </c>
      <c r="E201" s="33" t="s">
        <v>279</v>
      </c>
      <c r="F201" s="34">
        <v>3292</v>
      </c>
      <c r="G201" s="35" t="s">
        <v>667</v>
      </c>
      <c r="H201" s="35" t="s">
        <v>668</v>
      </c>
      <c r="I201" s="37"/>
      <c r="J201" s="45" t="s">
        <v>2319</v>
      </c>
      <c r="K201" s="45" t="s">
        <v>1021</v>
      </c>
      <c r="L201" s="45" t="s">
        <v>1022</v>
      </c>
      <c r="M201" s="55">
        <v>1</v>
      </c>
      <c r="N201" s="46" t="str">
        <f>"&lt;wpt lat="""&amp;G201&amp;""" lon="""&amp;H201&amp;"""&gt;&lt;ele&gt;"&amp;F201&amp;"&lt;/ele&gt;&lt;name&gt;"&amp;D201&amp;"&lt;/name&gt;&lt;desc&gt;Nombre oficial: "&amp;E201&amp;"&amp;#10;Altitud: "&amp;F201&amp;" m &amp;#10;Dificultad: "&amp;I201&amp;"&amp;#10;Más información: "&amp;J201&amp;"&lt;/desc&gt;&lt;/wpt&gt;"</f>
        <v>&lt;wpt lat="42.651556" lon="0.429000"&gt;&lt;ele&gt;3292&lt;/ele&gt;&lt;name&gt;Tuca Llardaneta Suroeste&lt;/name&gt;&lt;desc&gt;Nombre oficial: Punta de la Lit&amp;#10;Altitud: 3292 m &amp;#10;Dificultad: &amp;#10;Más información: 2025: Sostremetries: 3.292,5 m y 11,1 m de prominencia&lt;/desc&gt;&lt;/wpt&gt;</v>
      </c>
      <c r="O201" s="48" t="str">
        <f>HYPERLINK("https://www.openstreetmap.org/edit#map=18/"&amp;G201 &amp; "/"&amp; H201 )</f>
        <v>https://www.openstreetmap.org/edit#map=18/42.651556/0.429000</v>
      </c>
      <c r="P201" s="31" t="str">
        <f>"&lt;a href='https://www.windy.com/"&amp;G201&amp;"/"&amp;H201&amp;"/wind?"&amp;G201&amp;","&amp;H201&amp;",13' target='_blank'&gt;&lt;img src='/wp-content/uploads/icono-windy-small.png' alt='Windy' title='Viento Windy'&gt;&lt;/a&gt;"</f>
        <v>&lt;a href='https://www.windy.com/42.651556/0.429000/wind?42.651556,0.429000,13' target='_blank'&gt;&lt;img src='/wp-content/uploads/icono-windy-small.png' alt='Windy' title='Viento Windy'&gt;&lt;/a&gt;</v>
      </c>
      <c r="Q201" s="47" t="str">
        <f>HYPERLINK("https://www.windy.com/"&amp;G201&amp;"/"&amp;H201&amp;"/wind?"&amp;G201&amp;","&amp;H201&amp;",13")</f>
        <v>https://www.windy.com/42.651556/0.429000/wind?42.651556,0.429000,13</v>
      </c>
      <c r="R201" s="31" t="str">
        <f>"&lt;a href='https://www.meteoblue.com/es/tiempo/pronostico/multimodel/"&amp;G201 &amp; "N" &amp; H201 &amp; "E" &amp; "' target='_blank'&gt;" &amp;"&lt;img src='/wp-content/uploads/icono-meteoblue-small.png' alt='Meteoblue' title='Multimodel Meteoblue'&gt;" &amp; "&lt;/a&gt;"</f>
        <v>&lt;a href='https://www.meteoblue.com/es/tiempo/pronostico/multimodel/42.651556N0.429000E' target='_blank'&gt;&lt;img src='/wp-content/uploads/icono-meteoblue-small.png' alt='Meteoblue' title='Multimodel Meteoblue'&gt;&lt;/a&gt;</v>
      </c>
      <c r="S201" s="47" t="str">
        <f>HYPERLINK("https://www.meteoblue.com/es/tiempo/pronostico/multimodel/"&amp;G201 &amp; "N" &amp; H201 &amp; "E")</f>
        <v>https://www.meteoblue.com/es/tiempo/pronostico/multimodel/42.651556N0.429000E</v>
      </c>
      <c r="T201" s="31" t="str">
        <f>"&lt;a href='https://brouter.de/brouter-web/#map=13/"&amp;G201&amp;"/"&amp;H201&amp;"/OpenTopoMap&amp;pois="&amp;H201&amp;","&amp;G201&amp; "' target='_blank'&gt;" &amp;"&lt;img src='/wp-content/uploads/icono-mapa-topografico-small.png' alt='Mapa topográfico brouter.de' title='Mapa topográfico brouter.de'&gt;" &amp; "&lt;/a&gt;"</f>
        <v>&lt;a href='https://brouter.de/brouter-web/#map=13/42.651556/0.429000/OpenTopoMap&amp;pois=0.429000,42.651556' target='_blank'&gt;&lt;img src='/wp-content/uploads/icono-mapa-topografico-small.png' alt='Mapa topográfico brouter.de' title='Mapa topográfico brouter.de'&gt;&lt;/a&gt;</v>
      </c>
      <c r="U201" s="47" t="str">
        <f>HYPERLINK("https://brouter.de/brouter-web/#map=13/"&amp;G201&amp;"/"&amp;H201&amp;"/OpenTopoMap&amp;pois="&amp;H201&amp;","&amp;G201)</f>
        <v>https://brouter.de/brouter-web/#map=13/42.651556/0.429000/OpenTopoMap&amp;pois=0.429000,42.651556</v>
      </c>
      <c r="V201" s="31" t="str">
        <f>"&lt;a href='https://gpx.studio/app#13/"&amp;G201&amp;"/"&amp;H201&amp;"' target='_blank'&gt;" &amp;"&lt;img src='/wp-content/uploads/icono-mapa-topografico-gpx-studio-small.png' alt='Mapa topográfico gpx.studio' title='Mapa topográfico gpx.studio'&gt;" &amp; "&lt;/a&gt;"</f>
        <v>&lt;a href='https://gpx.studio/app#13/42.651556/0.429000' target='_blank'&gt;&lt;img src='/wp-content/uploads/icono-mapa-topografico-gpx-studio-small.png' alt='Mapa topográfico gpx.studio' title='Mapa topográfico gpx.studio'&gt;&lt;/a&gt;</v>
      </c>
      <c r="W201" s="47" t="str">
        <f>HYPERLINK("https://gpx.studio/app#13/"&amp;G201&amp;"/"&amp;H201)</f>
        <v>https://gpx.studio/app#13/42.651556/0.429000</v>
      </c>
      <c r="X201" s="47" t="str">
        <f>HYPERLINK("https://nakarte.me/#m=13/"&amp;G201&amp;"/"&amp;H201&amp;"&amp;l=Czt/Sa")</f>
        <v>https://nakarte.me/#m=13/42.651556/0.429000&amp;l=Czt/Sa</v>
      </c>
      <c r="Y201" s="31" t="str">
        <f>"&lt;a href='https://www.google.com/maps/dir/42.8664,-2.6852/" &amp; G201&amp; "," &amp; H201 &amp; "' target='_blank'&gt;" &amp;"&lt;img src='/wp-content/uploads/icono-navegacion-google-maps-small.png' alt='Navegación Google Maps' title='Navegación Google Maps'&gt;" &amp; "&lt;/a&gt;"</f>
        <v>&lt;a href='https://www.google.com/maps/dir/42.8664,-2.6852/42.651556,0.429000' target='_blank'&gt;&lt;img src='/wp-content/uploads/icono-navegacion-google-maps-small.png' alt='Navegación Google Maps' title='Navegación Google Maps'&gt;&lt;/a&gt;</v>
      </c>
      <c r="Z201" s="46" t="str">
        <f>"&lt;a style='display: block; text-align: center; padding: 0px 0; font-size: 1.4em;' href='https://tresmiles.es/mapa.html?lat="&amp;G201&amp;"&amp;lon="&amp;H201&amp;"&amp;zoom=17'&gt;&lt;img src='/wp-content/uploads/icono-mapa-topografico-small.png' alt='Mapa' title='Mapa'&gt;&lt;/a&gt;"</f>
        <v>&lt;a style='display: block; text-align: center; padding: 0px 0; font-size: 1.4em;' href='https://tresmiles.es/mapa.html?lat=42.651556&amp;lon=0.429000&amp;zoom=17'&gt;&lt;img src='/wp-content/uploads/icono-mapa-topografico-small.png' alt='Mapa' title='Mapa'&gt;&lt;/a&gt;</v>
      </c>
      <c r="AA201" s="46" t="str">
        <f>IF(J201="",
"",
"&lt;div style='display: block; text-align: center; padding: 0px 0; font-size: 1.4em;'&gt;"&amp;
"&lt;a href='#!' class='open-popup' data-info='"&amp;"ℹ "&amp;J201&amp;"'&gt;"&amp;
"&lt;img src='/wp-content/uploads/icono-informacion-small.png' alt='Más información' title='Más información'&gt;"
&amp;"&lt;/a&gt;&lt;/div&gt;"
)</f>
        <v>&lt;div style='display: block; text-align: center; padding: 0px 0; font-size: 1.4em;'&gt;&lt;a href='#!' class='open-popup' data-info='ℹ 2025: Sostremetries: 3.292,5 m y 11,1 m de prominencia'&gt;&lt;img src='/wp-content/uploads/icono-informacion-small.png' alt='Más información' title='Más información'&gt;&lt;/a&gt;&lt;/div&gt;</v>
      </c>
    </row>
    <row r="202" spans="1:27" ht="14.5" customHeight="1" x14ac:dyDescent="0.35">
      <c r="A202" s="32" t="s">
        <v>1025</v>
      </c>
      <c r="B202" s="32" t="s">
        <v>6</v>
      </c>
      <c r="C202" s="32" t="s">
        <v>1906</v>
      </c>
      <c r="D202" s="33" t="s">
        <v>277</v>
      </c>
      <c r="E202" s="33" t="s">
        <v>277</v>
      </c>
      <c r="F202" s="34">
        <v>3266</v>
      </c>
      <c r="G202" s="35" t="s">
        <v>681</v>
      </c>
      <c r="H202" s="35" t="s">
        <v>682</v>
      </c>
      <c r="I202" s="37" t="s">
        <v>52</v>
      </c>
      <c r="J202" s="45"/>
      <c r="K202" s="45" t="s">
        <v>1022</v>
      </c>
      <c r="L202" s="45" t="s">
        <v>1022</v>
      </c>
      <c r="M202" s="55">
        <v>1</v>
      </c>
      <c r="N202" s="46" t="str">
        <f>"&lt;wpt lat="""&amp;G202&amp;""" lon="""&amp;H202&amp;"""&gt;&lt;ele&gt;"&amp;F202&amp;"&lt;/ele&gt;&lt;name&gt;"&amp;D202&amp;"&lt;/name&gt;&lt;desc&gt;Nombre oficial: "&amp;E202&amp;"&amp;#10;Altitud: "&amp;F202&amp;" m &amp;#10;Dificultad: "&amp;I202&amp;"&amp;#10;Más información: "&amp;J202&amp;"&lt;/desc&gt;&lt;/wpt&gt;"</f>
        <v>&lt;wpt lat="42.653028" lon="0.432750"&gt;&lt;ele&gt;3266&lt;/ele&gt;&lt;name&gt;Tuqueta Roya&lt;/name&gt;&lt;desc&gt;Nombre oficial: Tuqueta Roya&amp;#10;Altitud: 3266 m &amp;#10;Dificultad: F&amp;#10;Más información: &lt;/desc&gt;&lt;/wpt&gt;</v>
      </c>
      <c r="O202" s="48" t="str">
        <f>HYPERLINK("https://www.openstreetmap.org/edit#map=18/"&amp;G202 &amp; "/"&amp; H202 )</f>
        <v>https://www.openstreetmap.org/edit#map=18/42.653028/0.432750</v>
      </c>
      <c r="P202" s="31" t="str">
        <f>"&lt;a href='https://www.windy.com/"&amp;G202&amp;"/"&amp;H202&amp;"/wind?"&amp;G202&amp;","&amp;H202&amp;",13' target='_blank'&gt;&lt;img src='/wp-content/uploads/icono-windy-small.png' alt='Windy' title='Viento Windy'&gt;&lt;/a&gt;"</f>
        <v>&lt;a href='https://www.windy.com/42.653028/0.432750/wind?42.653028,0.432750,13' target='_blank'&gt;&lt;img src='/wp-content/uploads/icono-windy-small.png' alt='Windy' title='Viento Windy'&gt;&lt;/a&gt;</v>
      </c>
      <c r="Q202" s="47" t="str">
        <f>HYPERLINK("https://www.windy.com/"&amp;G202&amp;"/"&amp;H202&amp;"/wind?"&amp;G202&amp;","&amp;H202&amp;",13")</f>
        <v>https://www.windy.com/42.653028/0.432750/wind?42.653028,0.432750,13</v>
      </c>
      <c r="R202" s="31" t="str">
        <f>"&lt;a href='https://www.meteoblue.com/es/tiempo/pronostico/multimodel/"&amp;G202 &amp; "N" &amp; H202 &amp; "E" &amp; "' target='_blank'&gt;" &amp;"&lt;img src='/wp-content/uploads/icono-meteoblue-small.png' alt='Meteoblue' title='Multimodel Meteoblue'&gt;" &amp; "&lt;/a&gt;"</f>
        <v>&lt;a href='https://www.meteoblue.com/es/tiempo/pronostico/multimodel/42.653028N0.432750E' target='_blank'&gt;&lt;img src='/wp-content/uploads/icono-meteoblue-small.png' alt='Meteoblue' title='Multimodel Meteoblue'&gt;&lt;/a&gt;</v>
      </c>
      <c r="S202" s="47" t="str">
        <f>HYPERLINK("https://www.meteoblue.com/es/tiempo/pronostico/multimodel/"&amp;G202 &amp; "N" &amp; H202 &amp; "E")</f>
        <v>https://www.meteoblue.com/es/tiempo/pronostico/multimodel/42.653028N0.432750E</v>
      </c>
      <c r="T202" s="31" t="str">
        <f>"&lt;a href='https://brouter.de/brouter-web/#map=13/"&amp;G202&amp;"/"&amp;H202&amp;"/OpenTopoMap&amp;pois="&amp;H202&amp;","&amp;G202&amp; "' target='_blank'&gt;" &amp;"&lt;img src='/wp-content/uploads/icono-mapa-topografico-small.png' alt='Mapa topográfico brouter.de' title='Mapa topográfico brouter.de'&gt;" &amp; "&lt;/a&gt;"</f>
        <v>&lt;a href='https://brouter.de/brouter-web/#map=13/42.653028/0.432750/OpenTopoMap&amp;pois=0.432750,42.653028' target='_blank'&gt;&lt;img src='/wp-content/uploads/icono-mapa-topografico-small.png' alt='Mapa topográfico brouter.de' title='Mapa topográfico brouter.de'&gt;&lt;/a&gt;</v>
      </c>
      <c r="U202" s="47" t="str">
        <f>HYPERLINK("https://brouter.de/brouter-web/#map=13/"&amp;G202&amp;"/"&amp;H202&amp;"/OpenTopoMap&amp;pois="&amp;H202&amp;","&amp;G202)</f>
        <v>https://brouter.de/brouter-web/#map=13/42.653028/0.432750/OpenTopoMap&amp;pois=0.432750,42.653028</v>
      </c>
      <c r="V202" s="31" t="str">
        <f>"&lt;a href='https://gpx.studio/app#13/"&amp;G202&amp;"/"&amp;H202&amp;"' target='_blank'&gt;" &amp;"&lt;img src='/wp-content/uploads/icono-mapa-topografico-gpx-studio-small.png' alt='Mapa topográfico gpx.studio' title='Mapa topográfico gpx.studio'&gt;" &amp; "&lt;/a&gt;"</f>
        <v>&lt;a href='https://gpx.studio/app#13/42.653028/0.432750' target='_blank'&gt;&lt;img src='/wp-content/uploads/icono-mapa-topografico-gpx-studio-small.png' alt='Mapa topográfico gpx.studio' title='Mapa topográfico gpx.studio'&gt;&lt;/a&gt;</v>
      </c>
      <c r="W202" s="47" t="str">
        <f>HYPERLINK("https://gpx.studio/app#13/"&amp;G202&amp;"/"&amp;H202)</f>
        <v>https://gpx.studio/app#13/42.653028/0.432750</v>
      </c>
      <c r="X202" s="47" t="str">
        <f>HYPERLINK("https://nakarte.me/#m=13/"&amp;G202&amp;"/"&amp;H202&amp;"&amp;l=Czt/Sa")</f>
        <v>https://nakarte.me/#m=13/42.653028/0.432750&amp;l=Czt/Sa</v>
      </c>
      <c r="Y202" s="31" t="str">
        <f>"&lt;a href='https://www.google.com/maps/dir/42.8664,-2.6852/" &amp; G202&amp; "," &amp; H202 &amp; "' target='_blank'&gt;" &amp;"&lt;img src='/wp-content/uploads/icono-navegacion-google-maps-small.png' alt='Navegación Google Maps' title='Navegación Google Maps'&gt;" &amp; "&lt;/a&gt;"</f>
        <v>&lt;a href='https://www.google.com/maps/dir/42.8664,-2.6852/42.653028,0.432750' target='_blank'&gt;&lt;img src='/wp-content/uploads/icono-navegacion-google-maps-small.png' alt='Navegación Google Maps' title='Navegación Google Maps'&gt;&lt;/a&gt;</v>
      </c>
      <c r="Z202" s="46" t="str">
        <f>"&lt;a style='display: block; text-align: center; padding: 0px 0; font-size: 1.4em;' href='https://tresmiles.es/mapa.html?lat="&amp;G202&amp;"&amp;lon="&amp;H202&amp;"&amp;zoom=17'&gt;&lt;img src='/wp-content/uploads/icono-mapa-topografico-small.png' alt='Mapa' title='Mapa'&gt;&lt;/a&gt;"</f>
        <v>&lt;a style='display: block; text-align: center; padding: 0px 0; font-size: 1.4em;' href='https://tresmiles.es/mapa.html?lat=42.653028&amp;lon=0.432750&amp;zoom=17'&gt;&lt;img src='/wp-content/uploads/icono-mapa-topografico-small.png' alt='Mapa' title='Mapa'&gt;&lt;/a&gt;</v>
      </c>
      <c r="AA202" s="46" t="str">
        <f>IF(J202="",
"",
"&lt;div style='display: block; text-align: center; padding: 0px 0; font-size: 1.4em;'&gt;"&amp;
"&lt;a href='#!' class='open-popup' data-info='"&amp;"ℹ "&amp;J202&amp;"'&gt;"&amp;
"&lt;img src='/wp-content/uploads/icono-informacion-small.png' alt='Más información' title='Más información'&gt;"
&amp;"&lt;/a&gt;&lt;/div&gt;"
)</f>
        <v/>
      </c>
    </row>
    <row r="203" spans="1:27" ht="14.5" customHeight="1" x14ac:dyDescent="0.35">
      <c r="A203" s="32" t="s">
        <v>1025</v>
      </c>
      <c r="B203" s="32" t="s">
        <v>6</v>
      </c>
      <c r="C203" s="32" t="s">
        <v>1906</v>
      </c>
      <c r="D203" s="33" t="s">
        <v>956</v>
      </c>
      <c r="E203" s="33"/>
      <c r="F203" s="34">
        <v>3247.8</v>
      </c>
      <c r="G203" s="35" t="s">
        <v>2320</v>
      </c>
      <c r="H203" s="35" t="s">
        <v>2321</v>
      </c>
      <c r="I203" s="37"/>
      <c r="J203" s="45" t="s">
        <v>2322</v>
      </c>
      <c r="K203" s="45" t="s">
        <v>1021</v>
      </c>
      <c r="L203" s="45" t="s">
        <v>1021</v>
      </c>
      <c r="M203" s="55">
        <v>0</v>
      </c>
      <c r="N203" s="46" t="str">
        <f>"&lt;wpt lat="""&amp;G203&amp;""" lon="""&amp;H203&amp;"""&gt;&lt;ele&gt;"&amp;F203&amp;"&lt;/ele&gt;&lt;name&gt;"&amp;D203&amp;"&lt;/name&gt;&lt;desc&gt;Nombre oficial: "&amp;E203&amp;"&amp;#10;Altitud: "&amp;F203&amp;" m &amp;#10;Dificultad: "&amp;I203&amp;"&amp;#10;Más información: "&amp;J203&amp;"&lt;/desc&gt;&lt;/wpt&gt;"</f>
        <v>&lt;wpt lat="42.64607" lon="0.42474"&gt;&lt;ele&gt;3247,8&lt;/ele&gt;&lt;name&gt;Sin nombre clásico&lt;/name&gt;&lt;desc&gt;Nombre oficial: &amp;#10;Altitud: 3247,8 m &amp;#10;Dificultad: &amp;#10;Más información: 2025: Sostremetries lo descubre; 3247,8 m y 10,8 m de prominencia. Su nombre podría ser "Espades S / Lardaneta S", siguiendo la toponimia y lógica del IGEAR. Las coordenadas son, provisionalmente, aproximadas&lt;/desc&gt;&lt;/wpt&gt;</v>
      </c>
      <c r="O203" s="48" t="str">
        <f>HYPERLINK("https://www.openstreetmap.org/edit#map=18/"&amp;G203 &amp; "/"&amp; H203 )</f>
        <v>https://www.openstreetmap.org/edit#map=18/42.64607/0.42474</v>
      </c>
      <c r="P203" s="31" t="str">
        <f>"&lt;a href='https://www.windy.com/"&amp;G203&amp;"/"&amp;H203&amp;"/wind?"&amp;G203&amp;","&amp;H203&amp;",13' target='_blank'&gt;&lt;img src='/wp-content/uploads/icono-windy-small.png' alt='Windy' title='Viento Windy'&gt;&lt;/a&gt;"</f>
        <v>&lt;a href='https://www.windy.com/42.64607/0.42474/wind?42.64607,0.42474,13' target='_blank'&gt;&lt;img src='/wp-content/uploads/icono-windy-small.png' alt='Windy' title='Viento Windy'&gt;&lt;/a&gt;</v>
      </c>
      <c r="Q203" s="47" t="str">
        <f>HYPERLINK("https://www.windy.com/"&amp;G203&amp;"/"&amp;H203&amp;"/wind?"&amp;G203&amp;","&amp;H203&amp;",13")</f>
        <v>https://www.windy.com/42.64607/0.42474/wind?42.64607,0.42474,13</v>
      </c>
      <c r="R203" s="31" t="str">
        <f>"&lt;a href='https://www.meteoblue.com/es/tiempo/pronostico/multimodel/"&amp;G203 &amp; "N" &amp; H203 &amp; "E" &amp; "' target='_blank'&gt;" &amp;"&lt;img src='/wp-content/uploads/icono-meteoblue-small.png' alt='Meteoblue' title='Multimodel Meteoblue'&gt;" &amp; "&lt;/a&gt;"</f>
        <v>&lt;a href='https://www.meteoblue.com/es/tiempo/pronostico/multimodel/42.64607N0.42474E' target='_blank'&gt;&lt;img src='/wp-content/uploads/icono-meteoblue-small.png' alt='Meteoblue' title='Multimodel Meteoblue'&gt;&lt;/a&gt;</v>
      </c>
      <c r="S203" s="47" t="str">
        <f>HYPERLINK("https://www.meteoblue.com/es/tiempo/pronostico/multimodel/"&amp;G203 &amp; "N" &amp; H203 &amp; "E")</f>
        <v>https://www.meteoblue.com/es/tiempo/pronostico/multimodel/42.64607N0.42474E</v>
      </c>
      <c r="T203" s="31" t="str">
        <f>"&lt;a href='https://brouter.de/brouter-web/#map=13/"&amp;G203&amp;"/"&amp;H203&amp;"/OpenTopoMap&amp;pois="&amp;H203&amp;","&amp;G203&amp; "' target='_blank'&gt;" &amp;"&lt;img src='/wp-content/uploads/icono-mapa-topografico-small.png' alt='Mapa topográfico brouter.de' title='Mapa topográfico brouter.de'&gt;" &amp; "&lt;/a&gt;"</f>
        <v>&lt;a href='https://brouter.de/brouter-web/#map=13/42.64607/0.42474/OpenTopoMap&amp;pois=0.42474,42.64607' target='_blank'&gt;&lt;img src='/wp-content/uploads/icono-mapa-topografico-small.png' alt='Mapa topográfico brouter.de' title='Mapa topográfico brouter.de'&gt;&lt;/a&gt;</v>
      </c>
      <c r="U203" s="47" t="str">
        <f>HYPERLINK("https://brouter.de/brouter-web/#map=13/"&amp;G203&amp;"/"&amp;H203&amp;"/OpenTopoMap&amp;pois="&amp;H203&amp;","&amp;G203)</f>
        <v>https://brouter.de/brouter-web/#map=13/42.64607/0.42474/OpenTopoMap&amp;pois=0.42474,42.64607</v>
      </c>
      <c r="V203" s="31" t="str">
        <f>"&lt;a href='https://gpx.studio/app#13/"&amp;G203&amp;"/"&amp;H203&amp;"' target='_blank'&gt;" &amp;"&lt;img src='/wp-content/uploads/icono-mapa-topografico-gpx-studio-small.png' alt='Mapa topográfico gpx.studio' title='Mapa topográfico gpx.studio'&gt;" &amp; "&lt;/a&gt;"</f>
        <v>&lt;a href='https://gpx.studio/app#13/42.64607/0.42474' target='_blank'&gt;&lt;img src='/wp-content/uploads/icono-mapa-topografico-gpx-studio-small.png' alt='Mapa topográfico gpx.studio' title='Mapa topográfico gpx.studio'&gt;&lt;/a&gt;</v>
      </c>
      <c r="W203" s="47" t="str">
        <f>HYPERLINK("https://gpx.studio/app#13/"&amp;G203&amp;"/"&amp;H203)</f>
        <v>https://gpx.studio/app#13/42.64607/0.42474</v>
      </c>
      <c r="X203" s="47" t="str">
        <f>HYPERLINK("https://nakarte.me/#m=13/"&amp;G203&amp;"/"&amp;H203&amp;"&amp;l=Czt/Sa")</f>
        <v>https://nakarte.me/#m=13/42.64607/0.42474&amp;l=Czt/Sa</v>
      </c>
      <c r="Y203" s="31" t="str">
        <f>"&lt;a href='https://www.google.com/maps/dir/42.8664,-2.6852/" &amp; G203&amp; "," &amp; H203 &amp; "' target='_blank'&gt;" &amp;"&lt;img src='/wp-content/uploads/icono-navegacion-google-maps-small.png' alt='Navegación Google Maps' title='Navegación Google Maps'&gt;" &amp; "&lt;/a&gt;"</f>
        <v>&lt;a href='https://www.google.com/maps/dir/42.8664,-2.6852/42.64607,0.42474' target='_blank'&gt;&lt;img src='/wp-content/uploads/icono-navegacion-google-maps-small.png' alt='Navegación Google Maps' title='Navegación Google Maps'&gt;&lt;/a&gt;</v>
      </c>
      <c r="Z203" s="46" t="str">
        <f>"&lt;a style='display: block; text-align: center; padding: 0px 0; font-size: 1.4em;' href='https://tresmiles.es/mapa.html?lat="&amp;G203&amp;"&amp;lon="&amp;H203&amp;"&amp;zoom=17'&gt;&lt;img src='/wp-content/uploads/icono-mapa-topografico-small.png' alt='Mapa' title='Mapa'&gt;&lt;/a&gt;"</f>
        <v>&lt;a style='display: block; text-align: center; padding: 0px 0; font-size: 1.4em;' href='https://tresmiles.es/mapa.html?lat=42.64607&amp;lon=0.42474&amp;zoom=17'&gt;&lt;img src='/wp-content/uploads/icono-mapa-topografico-small.png' alt='Mapa' title='Mapa'&gt;&lt;/a&gt;</v>
      </c>
      <c r="AA203" s="46" t="str">
        <f>IF(J203="",
"",
"&lt;div style='display: block; text-align: center; padding: 0px 0; font-size: 1.4em;'&gt;"&amp;
"&lt;a href='#!' class='open-popup' data-info='"&amp;"ℹ "&amp;J203&amp;"'&gt;"&amp;
"&lt;img src='/wp-content/uploads/icono-informacion-small.png' alt='Más información' title='Más información'&gt;"
&amp;"&lt;/a&gt;&lt;/div&gt;"
)</f>
        <v>&lt;div style='display: block; text-align: center; padding: 0px 0; font-size: 1.4em;'&gt;&lt;a href='#!' class='open-popup' data-info='ℹ 2025: Sostremetries lo descubre; 3247,8 m y 10,8 m de prominencia. Su nombre podría ser "Espades S / Lardaneta S", siguiendo la toponimia y lógica del IGEAR. Las coordenadas son, provisionalmente, aproximadas'&gt;&lt;img src='/wp-content/uploads/icono-informacion-small.png' alt='Más información' title='Más información'&gt;&lt;/a&gt;&lt;/div&gt;</v>
      </c>
    </row>
    <row r="204" spans="1:27" ht="14.5" customHeight="1" x14ac:dyDescent="0.35">
      <c r="A204" s="32" t="s">
        <v>1025</v>
      </c>
      <c r="B204" s="32" t="s">
        <v>6</v>
      </c>
      <c r="C204" s="32" t="s">
        <v>1906</v>
      </c>
      <c r="D204" s="33" t="s">
        <v>1079</v>
      </c>
      <c r="E204" s="33" t="s">
        <v>593</v>
      </c>
      <c r="F204" s="34">
        <v>3167</v>
      </c>
      <c r="G204" s="35" t="s">
        <v>727</v>
      </c>
      <c r="H204" s="35" t="s">
        <v>728</v>
      </c>
      <c r="I204" s="37" t="s">
        <v>50</v>
      </c>
      <c r="J204" s="45"/>
      <c r="K204" s="45" t="s">
        <v>1022</v>
      </c>
      <c r="L204" s="45" t="s">
        <v>1022</v>
      </c>
      <c r="M204" s="55">
        <v>1</v>
      </c>
      <c r="N204" s="46" t="str">
        <f>"&lt;wpt lat="""&amp;G204&amp;""" lon="""&amp;H204&amp;"""&gt;&lt;ele&gt;"&amp;F204&amp;"&lt;/ele&gt;&lt;name&gt;"&amp;D204&amp;"&lt;/name&gt;&lt;desc&gt;Nombre oficial: "&amp;E204&amp;"&amp;#10;Altitud: "&amp;F204&amp;" m &amp;#10;Dificultad: "&amp;I204&amp;"&amp;#10;Más información: "&amp;J204&amp;"&lt;/desc&gt;&lt;/wpt&gt;"</f>
        <v>&lt;wpt lat="42.661389" lon="0.435167"&gt;&lt;ele&gt;3167&lt;/ele&gt;&lt;name&gt;Pico de los Gemelos Ravier&lt;/name&gt;&lt;desc&gt;Nombre oficial: Punta de las Mardaneras / Tuca d'els Chiminucs S&amp;#10;Altitud: 3167 m &amp;#10;Dificultad: F+&amp;#10;Más información: &lt;/desc&gt;&lt;/wpt&gt;</v>
      </c>
      <c r="O204" s="48" t="str">
        <f>HYPERLINK("https://www.openstreetmap.org/edit#map=18/"&amp;G204 &amp; "/"&amp; H204 )</f>
        <v>https://www.openstreetmap.org/edit#map=18/42.661389/0.435167</v>
      </c>
      <c r="P204" s="31" t="str">
        <f>"&lt;a href='https://www.windy.com/"&amp;G204&amp;"/"&amp;H204&amp;"/wind?"&amp;G204&amp;","&amp;H204&amp;",13' target='_blank'&gt;&lt;img src='/wp-content/uploads/icono-windy-small.png' alt='Windy' title='Viento Windy'&gt;&lt;/a&gt;"</f>
        <v>&lt;a href='https://www.windy.com/42.661389/0.435167/wind?42.661389,0.435167,13' target='_blank'&gt;&lt;img src='/wp-content/uploads/icono-windy-small.png' alt='Windy' title='Viento Windy'&gt;&lt;/a&gt;</v>
      </c>
      <c r="Q204" s="47" t="str">
        <f>HYPERLINK("https://www.windy.com/"&amp;G204&amp;"/"&amp;H204&amp;"/wind?"&amp;G204&amp;","&amp;H204&amp;",13")</f>
        <v>https://www.windy.com/42.661389/0.435167/wind?42.661389,0.435167,13</v>
      </c>
      <c r="R204" s="31" t="str">
        <f>"&lt;a href='https://www.meteoblue.com/es/tiempo/pronostico/multimodel/"&amp;G204 &amp; "N" &amp; H204 &amp; "E" &amp; "' target='_blank'&gt;" &amp;"&lt;img src='/wp-content/uploads/icono-meteoblue-small.png' alt='Meteoblue' title='Multimodel Meteoblue'&gt;" &amp; "&lt;/a&gt;"</f>
        <v>&lt;a href='https://www.meteoblue.com/es/tiempo/pronostico/multimodel/42.661389N0.435167E' target='_blank'&gt;&lt;img src='/wp-content/uploads/icono-meteoblue-small.png' alt='Meteoblue' title='Multimodel Meteoblue'&gt;&lt;/a&gt;</v>
      </c>
      <c r="S204" s="47" t="str">
        <f>HYPERLINK("https://www.meteoblue.com/es/tiempo/pronostico/multimodel/"&amp;G204 &amp; "N" &amp; H204 &amp; "E")</f>
        <v>https://www.meteoblue.com/es/tiempo/pronostico/multimodel/42.661389N0.435167E</v>
      </c>
      <c r="T204" s="31" t="str">
        <f>"&lt;a href='https://brouter.de/brouter-web/#map=13/"&amp;G204&amp;"/"&amp;H204&amp;"/OpenTopoMap&amp;pois="&amp;H204&amp;","&amp;G204&amp; "' target='_blank'&gt;" &amp;"&lt;img src='/wp-content/uploads/icono-mapa-topografico-small.png' alt='Mapa topográfico brouter.de' title='Mapa topográfico brouter.de'&gt;" &amp; "&lt;/a&gt;"</f>
        <v>&lt;a href='https://brouter.de/brouter-web/#map=13/42.661389/0.435167/OpenTopoMap&amp;pois=0.435167,42.661389' target='_blank'&gt;&lt;img src='/wp-content/uploads/icono-mapa-topografico-small.png' alt='Mapa topográfico brouter.de' title='Mapa topográfico brouter.de'&gt;&lt;/a&gt;</v>
      </c>
      <c r="U204" s="47" t="str">
        <f>HYPERLINK("https://brouter.de/brouter-web/#map=13/"&amp;G204&amp;"/"&amp;H204&amp;"/OpenTopoMap&amp;pois="&amp;H204&amp;","&amp;G204)</f>
        <v>https://brouter.de/brouter-web/#map=13/42.661389/0.435167/OpenTopoMap&amp;pois=0.435167,42.661389</v>
      </c>
      <c r="V204" s="31" t="str">
        <f>"&lt;a href='https://gpx.studio/app#13/"&amp;G204&amp;"/"&amp;H204&amp;"' target='_blank'&gt;" &amp;"&lt;img src='/wp-content/uploads/icono-mapa-topografico-gpx-studio-small.png' alt='Mapa topográfico gpx.studio' title='Mapa topográfico gpx.studio'&gt;" &amp; "&lt;/a&gt;"</f>
        <v>&lt;a href='https://gpx.studio/app#13/42.661389/0.435167' target='_blank'&gt;&lt;img src='/wp-content/uploads/icono-mapa-topografico-gpx-studio-small.png' alt='Mapa topográfico gpx.studio' title='Mapa topográfico gpx.studio'&gt;&lt;/a&gt;</v>
      </c>
      <c r="W204" s="47" t="str">
        <f>HYPERLINK("https://gpx.studio/app#13/"&amp;G204&amp;"/"&amp;H204)</f>
        <v>https://gpx.studio/app#13/42.661389/0.435167</v>
      </c>
      <c r="X204" s="47" t="str">
        <f>HYPERLINK("https://nakarte.me/#m=13/"&amp;G204&amp;"/"&amp;H204&amp;"&amp;l=Czt/Sa")</f>
        <v>https://nakarte.me/#m=13/42.661389/0.435167&amp;l=Czt/Sa</v>
      </c>
      <c r="Y204" s="31" t="str">
        <f>"&lt;a href='https://www.google.com/maps/dir/42.8664,-2.6852/" &amp; G204&amp; "," &amp; H204 &amp; "' target='_blank'&gt;" &amp;"&lt;img src='/wp-content/uploads/icono-navegacion-google-maps-small.png' alt='Navegación Google Maps' title='Navegación Google Maps'&gt;" &amp; "&lt;/a&gt;"</f>
        <v>&lt;a href='https://www.google.com/maps/dir/42.8664,-2.6852/42.661389,0.435167' target='_blank'&gt;&lt;img src='/wp-content/uploads/icono-navegacion-google-maps-small.png' alt='Navegación Google Maps' title='Navegación Google Maps'&gt;&lt;/a&gt;</v>
      </c>
      <c r="Z204" s="46" t="str">
        <f>"&lt;a style='display: block; text-align: center; padding: 0px 0; font-size: 1.4em;' href='https://tresmiles.es/mapa.html?lat="&amp;G204&amp;"&amp;lon="&amp;H204&amp;"&amp;zoom=17'&gt;&lt;img src='/wp-content/uploads/icono-mapa-topografico-small.png' alt='Mapa' title='Mapa'&gt;&lt;/a&gt;"</f>
        <v>&lt;a style='display: block; text-align: center; padding: 0px 0; font-size: 1.4em;' href='https://tresmiles.es/mapa.html?lat=42.661389&amp;lon=0.435167&amp;zoom=17'&gt;&lt;img src='/wp-content/uploads/icono-mapa-topografico-small.png' alt='Mapa' title='Mapa'&gt;&lt;/a&gt;</v>
      </c>
      <c r="AA204" s="46" t="str">
        <f>IF(J204="",
"",
"&lt;div style='display: block; text-align: center; padding: 0px 0; font-size: 1.4em;'&gt;"&amp;
"&lt;a href='#!' class='open-popup' data-info='"&amp;"ℹ "&amp;J204&amp;"'&gt;"&amp;
"&lt;img src='/wp-content/uploads/icono-informacion-small.png' alt='Más información' title='Más información'&gt;"
&amp;"&lt;/a&gt;&lt;/div&gt;"
)</f>
        <v/>
      </c>
    </row>
    <row r="205" spans="1:27" ht="14.5" customHeight="1" x14ac:dyDescent="0.35">
      <c r="A205" s="32" t="s">
        <v>1025</v>
      </c>
      <c r="B205" s="32" t="s">
        <v>6</v>
      </c>
      <c r="C205" s="32" t="s">
        <v>1906</v>
      </c>
      <c r="D205" s="33" t="s">
        <v>1078</v>
      </c>
      <c r="E205" s="33" t="s">
        <v>595</v>
      </c>
      <c r="F205" s="34">
        <v>3129</v>
      </c>
      <c r="G205" s="38" t="s">
        <v>749</v>
      </c>
      <c r="H205" s="38" t="s">
        <v>750</v>
      </c>
      <c r="I205" s="37" t="s">
        <v>50</v>
      </c>
      <c r="J205" s="45"/>
      <c r="K205" s="45" t="s">
        <v>1022</v>
      </c>
      <c r="L205" s="45" t="s">
        <v>1022</v>
      </c>
      <c r="M205" s="55">
        <v>1</v>
      </c>
      <c r="N205" s="46" t="str">
        <f>"&lt;wpt lat="""&amp;G205&amp;""" lon="""&amp;H205&amp;"""&gt;&lt;ele&gt;"&amp;F205&amp;"&lt;/ele&gt;&lt;name&gt;"&amp;D205&amp;"&lt;/name&gt;&lt;desc&gt;Nombre oficial: "&amp;E205&amp;"&amp;#10;Altitud: "&amp;F205&amp;" m &amp;#10;Dificultad: "&amp;I205&amp;"&amp;#10;Más información: "&amp;J205&amp;"&lt;/desc&gt;&lt;/wpt&gt;"</f>
        <v>&lt;wpt lat="42.665083" lon="0.437472"&gt;&lt;ele&gt;3129&lt;/ele&gt;&lt;name&gt;Pico de Los Veteranos&lt;/name&gt;&lt;desc&gt;Nombre oficial: Pico de la Montañeta / Tuca d'els Chiminucs N&amp;#10;Altitud: 3129 m &amp;#10;Dificultad: F+&amp;#10;Más información: &lt;/desc&gt;&lt;/wpt&gt;</v>
      </c>
      <c r="O205" s="48" t="str">
        <f>HYPERLINK("https://www.openstreetmap.org/edit#map=18/"&amp;G205 &amp; "/"&amp; H205 )</f>
        <v>https://www.openstreetmap.org/edit#map=18/42.665083/0.437472</v>
      </c>
      <c r="P205" s="31" t="str">
        <f>"&lt;a href='https://www.windy.com/"&amp;G205&amp;"/"&amp;H205&amp;"/wind?"&amp;G205&amp;","&amp;H205&amp;",13' target='_blank'&gt;&lt;img src='/wp-content/uploads/icono-windy-small.png' alt='Windy' title='Viento Windy'&gt;&lt;/a&gt;"</f>
        <v>&lt;a href='https://www.windy.com/42.665083/0.437472/wind?42.665083,0.437472,13' target='_blank'&gt;&lt;img src='/wp-content/uploads/icono-windy-small.png' alt='Windy' title='Viento Windy'&gt;&lt;/a&gt;</v>
      </c>
      <c r="Q205" s="47" t="str">
        <f>HYPERLINK("https://www.windy.com/"&amp;G205&amp;"/"&amp;H205&amp;"/wind?"&amp;G205&amp;","&amp;H205&amp;",13")</f>
        <v>https://www.windy.com/42.665083/0.437472/wind?42.665083,0.437472,13</v>
      </c>
      <c r="R205" s="31" t="str">
        <f>"&lt;a href='https://www.meteoblue.com/es/tiempo/pronostico/multimodel/"&amp;G205 &amp; "N" &amp; H205 &amp; "E" &amp; "' target='_blank'&gt;" &amp;"&lt;img src='/wp-content/uploads/icono-meteoblue-small.png' alt='Meteoblue' title='Multimodel Meteoblue'&gt;" &amp; "&lt;/a&gt;"</f>
        <v>&lt;a href='https://www.meteoblue.com/es/tiempo/pronostico/multimodel/42.665083N0.437472E' target='_blank'&gt;&lt;img src='/wp-content/uploads/icono-meteoblue-small.png' alt='Meteoblue' title='Multimodel Meteoblue'&gt;&lt;/a&gt;</v>
      </c>
      <c r="S205" s="47" t="str">
        <f>HYPERLINK("https://www.meteoblue.com/es/tiempo/pronostico/multimodel/"&amp;G205 &amp; "N" &amp; H205 &amp; "E")</f>
        <v>https://www.meteoblue.com/es/tiempo/pronostico/multimodel/42.665083N0.437472E</v>
      </c>
      <c r="T205" s="31" t="str">
        <f>"&lt;a href='https://brouter.de/brouter-web/#map=13/"&amp;G205&amp;"/"&amp;H205&amp;"/OpenTopoMap&amp;pois="&amp;H205&amp;","&amp;G205&amp; "' target='_blank'&gt;" &amp;"&lt;img src='/wp-content/uploads/icono-mapa-topografico-small.png' alt='Mapa topográfico brouter.de' title='Mapa topográfico brouter.de'&gt;" &amp; "&lt;/a&gt;"</f>
        <v>&lt;a href='https://brouter.de/brouter-web/#map=13/42.665083/0.437472/OpenTopoMap&amp;pois=0.437472,42.665083' target='_blank'&gt;&lt;img src='/wp-content/uploads/icono-mapa-topografico-small.png' alt='Mapa topográfico brouter.de' title='Mapa topográfico brouter.de'&gt;&lt;/a&gt;</v>
      </c>
      <c r="U205" s="47" t="str">
        <f>HYPERLINK("https://brouter.de/brouter-web/#map=13/"&amp;G205&amp;"/"&amp;H205&amp;"/OpenTopoMap&amp;pois="&amp;H205&amp;","&amp;G205)</f>
        <v>https://brouter.de/brouter-web/#map=13/42.665083/0.437472/OpenTopoMap&amp;pois=0.437472,42.665083</v>
      </c>
      <c r="V205" s="31" t="str">
        <f>"&lt;a href='https://gpx.studio/app#13/"&amp;G205&amp;"/"&amp;H205&amp;"' target='_blank'&gt;" &amp;"&lt;img src='/wp-content/uploads/icono-mapa-topografico-gpx-studio-small.png' alt='Mapa topográfico gpx.studio' title='Mapa topográfico gpx.studio'&gt;" &amp; "&lt;/a&gt;"</f>
        <v>&lt;a href='https://gpx.studio/app#13/42.665083/0.437472' target='_blank'&gt;&lt;img src='/wp-content/uploads/icono-mapa-topografico-gpx-studio-small.png' alt='Mapa topográfico gpx.studio' title='Mapa topográfico gpx.studio'&gt;&lt;/a&gt;</v>
      </c>
      <c r="W205" s="47" t="str">
        <f>HYPERLINK("https://gpx.studio/app#13/"&amp;G205&amp;"/"&amp;H205)</f>
        <v>https://gpx.studio/app#13/42.665083/0.437472</v>
      </c>
      <c r="X205" s="47" t="str">
        <f>HYPERLINK("https://nakarte.me/#m=13/"&amp;G205&amp;"/"&amp;H205&amp;"&amp;l=Czt/Sa")</f>
        <v>https://nakarte.me/#m=13/42.665083/0.437472&amp;l=Czt/Sa</v>
      </c>
      <c r="Y205" s="31" t="str">
        <f>"&lt;a href='https://www.google.com/maps/dir/42.8664,-2.6852/" &amp; G205&amp; "," &amp; H205 &amp; "' target='_blank'&gt;" &amp;"&lt;img src='/wp-content/uploads/icono-navegacion-google-maps-small.png' alt='Navegación Google Maps' title='Navegación Google Maps'&gt;" &amp; "&lt;/a&gt;"</f>
        <v>&lt;a href='https://www.google.com/maps/dir/42.8664,-2.6852/42.665083,0.437472' target='_blank'&gt;&lt;img src='/wp-content/uploads/icono-navegacion-google-maps-small.png' alt='Navegación Google Maps' title='Navegación Google Maps'&gt;&lt;/a&gt;</v>
      </c>
      <c r="Z205" s="46" t="str">
        <f>"&lt;a style='display: block; text-align: center; padding: 0px 0; font-size: 1.4em;' href='https://tresmiles.es/mapa.html?lat="&amp;G205&amp;"&amp;lon="&amp;H205&amp;"&amp;zoom=17'&gt;&lt;img src='/wp-content/uploads/icono-mapa-topografico-small.png' alt='Mapa' title='Mapa'&gt;&lt;/a&gt;"</f>
        <v>&lt;a style='display: block; text-align: center; padding: 0px 0; font-size: 1.4em;' href='https://tresmiles.es/mapa.html?lat=42.665083&amp;lon=0.437472&amp;zoom=17'&gt;&lt;img src='/wp-content/uploads/icono-mapa-topografico-small.png' alt='Mapa' title='Mapa'&gt;&lt;/a&gt;</v>
      </c>
      <c r="AA205" s="46" t="str">
        <f>IF(J205="",
"",
"&lt;div style='display: block; text-align: center; padding: 0px 0; font-size: 1.4em;'&gt;"&amp;
"&lt;a href='#!' class='open-popup' data-info='"&amp;"ℹ "&amp;J205&amp;"'&gt;"&amp;
"&lt;img src='/wp-content/uploads/icono-informacion-small.png' alt='Más información' title='Más información'&gt;"
&amp;"&lt;/a&gt;&lt;/div&gt;"
)</f>
        <v/>
      </c>
    </row>
    <row r="206" spans="1:27" ht="14.5" customHeight="1" x14ac:dyDescent="0.35">
      <c r="A206" s="32" t="s">
        <v>1025</v>
      </c>
      <c r="B206" s="32" t="s">
        <v>6</v>
      </c>
      <c r="C206" s="32" t="s">
        <v>1906</v>
      </c>
      <c r="D206" s="33" t="s">
        <v>1080</v>
      </c>
      <c r="E206" s="33" t="s">
        <v>613</v>
      </c>
      <c r="F206" s="34">
        <v>3122</v>
      </c>
      <c r="G206" s="38" t="s">
        <v>757</v>
      </c>
      <c r="H206" s="38" t="s">
        <v>758</v>
      </c>
      <c r="I206" s="37" t="s">
        <v>52</v>
      </c>
      <c r="J206" s="45"/>
      <c r="K206" s="45" t="s">
        <v>1022</v>
      </c>
      <c r="L206" s="45" t="s">
        <v>1022</v>
      </c>
      <c r="M206" s="55">
        <v>1</v>
      </c>
      <c r="N206" s="46" t="str">
        <f>"&lt;wpt lat="""&amp;G206&amp;""" lon="""&amp;H206&amp;"""&gt;&lt;ele&gt;"&amp;F206&amp;"&lt;/ele&gt;&lt;name&gt;"&amp;D206&amp;"&lt;/name&gt;&lt;desc&gt;Nombre oficial: "&amp;E206&amp;"&amp;#10;Altitud: "&amp;F206&amp;" m &amp;#10;Dificultad: "&amp;I206&amp;"&amp;#10;Más información: "&amp;J206&amp;"&lt;/desc&gt;&lt;/wpt&gt;"</f>
        <v>&lt;wpt lat="42.640806" lon="0.423917"&gt;&lt;ele&gt;3122&lt;/ele&gt;&lt;name&gt;Pico de Pavots / Tucón Royo&lt;/name&gt;&lt;desc&gt;Nombre oficial: Tucón Ròyo&amp;#10;Altitud: 3122 m &amp;#10;Dificultad: F&amp;#10;Más información: &lt;/desc&gt;&lt;/wpt&gt;</v>
      </c>
      <c r="O206" s="48" t="str">
        <f>HYPERLINK("https://www.openstreetmap.org/edit#map=18/"&amp;G206 &amp; "/"&amp; H206 )</f>
        <v>https://www.openstreetmap.org/edit#map=18/42.640806/0.423917</v>
      </c>
      <c r="P206" s="31" t="str">
        <f>"&lt;a href='https://www.windy.com/"&amp;G206&amp;"/"&amp;H206&amp;"/wind?"&amp;G206&amp;","&amp;H206&amp;",13' target='_blank'&gt;&lt;img src='/wp-content/uploads/icono-windy-small.png' alt='Windy' title='Viento Windy'&gt;&lt;/a&gt;"</f>
        <v>&lt;a href='https://www.windy.com/42.640806/0.423917/wind?42.640806,0.423917,13' target='_blank'&gt;&lt;img src='/wp-content/uploads/icono-windy-small.png' alt='Windy' title='Viento Windy'&gt;&lt;/a&gt;</v>
      </c>
      <c r="Q206" s="47" t="str">
        <f>HYPERLINK("https://www.windy.com/"&amp;G206&amp;"/"&amp;H206&amp;"/wind?"&amp;G206&amp;","&amp;H206&amp;",13")</f>
        <v>https://www.windy.com/42.640806/0.423917/wind?42.640806,0.423917,13</v>
      </c>
      <c r="R206" s="31" t="str">
        <f>"&lt;a href='https://www.meteoblue.com/es/tiempo/pronostico/multimodel/"&amp;G206 &amp; "N" &amp; H206 &amp; "E" &amp; "' target='_blank'&gt;" &amp;"&lt;img src='/wp-content/uploads/icono-meteoblue-small.png' alt='Meteoblue' title='Multimodel Meteoblue'&gt;" &amp; "&lt;/a&gt;"</f>
        <v>&lt;a href='https://www.meteoblue.com/es/tiempo/pronostico/multimodel/42.640806N0.423917E' target='_blank'&gt;&lt;img src='/wp-content/uploads/icono-meteoblue-small.png' alt='Meteoblue' title='Multimodel Meteoblue'&gt;&lt;/a&gt;</v>
      </c>
      <c r="S206" s="47" t="str">
        <f>HYPERLINK("https://www.meteoblue.com/es/tiempo/pronostico/multimodel/"&amp;G206 &amp; "N" &amp; H206 &amp; "E")</f>
        <v>https://www.meteoblue.com/es/tiempo/pronostico/multimodel/42.640806N0.423917E</v>
      </c>
      <c r="T206" s="31" t="str">
        <f>"&lt;a href='https://brouter.de/brouter-web/#map=13/"&amp;G206&amp;"/"&amp;H206&amp;"/OpenTopoMap&amp;pois="&amp;H206&amp;","&amp;G206&amp; "' target='_blank'&gt;" &amp;"&lt;img src='/wp-content/uploads/icono-mapa-topografico-small.png' alt='Mapa topográfico brouter.de' title='Mapa topográfico brouter.de'&gt;" &amp; "&lt;/a&gt;"</f>
        <v>&lt;a href='https://brouter.de/brouter-web/#map=13/42.640806/0.423917/OpenTopoMap&amp;pois=0.423917,42.640806' target='_blank'&gt;&lt;img src='/wp-content/uploads/icono-mapa-topografico-small.png' alt='Mapa topográfico brouter.de' title='Mapa topográfico brouter.de'&gt;&lt;/a&gt;</v>
      </c>
      <c r="U206" s="47" t="str">
        <f>HYPERLINK("https://brouter.de/brouter-web/#map=13/"&amp;G206&amp;"/"&amp;H206&amp;"/OpenTopoMap&amp;pois="&amp;H206&amp;","&amp;G206)</f>
        <v>https://brouter.de/brouter-web/#map=13/42.640806/0.423917/OpenTopoMap&amp;pois=0.423917,42.640806</v>
      </c>
      <c r="V206" s="31" t="str">
        <f>"&lt;a href='https://gpx.studio/app#13/"&amp;G206&amp;"/"&amp;H206&amp;"' target='_blank'&gt;" &amp;"&lt;img src='/wp-content/uploads/icono-mapa-topografico-gpx-studio-small.png' alt='Mapa topográfico gpx.studio' title='Mapa topográfico gpx.studio'&gt;" &amp; "&lt;/a&gt;"</f>
        <v>&lt;a href='https://gpx.studio/app#13/42.640806/0.423917' target='_blank'&gt;&lt;img src='/wp-content/uploads/icono-mapa-topografico-gpx-studio-small.png' alt='Mapa topográfico gpx.studio' title='Mapa topográfico gpx.studio'&gt;&lt;/a&gt;</v>
      </c>
      <c r="W206" s="47" t="str">
        <f>HYPERLINK("https://gpx.studio/app#13/"&amp;G206&amp;"/"&amp;H206)</f>
        <v>https://gpx.studio/app#13/42.640806/0.423917</v>
      </c>
      <c r="X206" s="47" t="str">
        <f>HYPERLINK("https://nakarte.me/#m=13/"&amp;G206&amp;"/"&amp;H206&amp;"&amp;l=Czt/Sa")</f>
        <v>https://nakarte.me/#m=13/42.640806/0.423917&amp;l=Czt/Sa</v>
      </c>
      <c r="Y206" s="31" t="str">
        <f>"&lt;a href='https://www.google.com/maps/dir/42.8664,-2.6852/" &amp; G206&amp; "," &amp; H206 &amp; "' target='_blank'&gt;" &amp;"&lt;img src='/wp-content/uploads/icono-navegacion-google-maps-small.png' alt='Navegación Google Maps' title='Navegación Google Maps'&gt;" &amp; "&lt;/a&gt;"</f>
        <v>&lt;a href='https://www.google.com/maps/dir/42.8664,-2.6852/42.640806,0.423917' target='_blank'&gt;&lt;img src='/wp-content/uploads/icono-navegacion-google-maps-small.png' alt='Navegación Google Maps' title='Navegación Google Maps'&gt;&lt;/a&gt;</v>
      </c>
      <c r="Z206" s="46" t="str">
        <f>"&lt;a style='display: block; text-align: center; padding: 0px 0; font-size: 1.4em;' href='https://tresmiles.es/mapa.html?lat="&amp;G206&amp;"&amp;lon="&amp;H206&amp;"&amp;zoom=17'&gt;&lt;img src='/wp-content/uploads/icono-mapa-topografico-small.png' alt='Mapa' title='Mapa'&gt;&lt;/a&gt;"</f>
        <v>&lt;a style='display: block; text-align: center; padding: 0px 0; font-size: 1.4em;' href='https://tresmiles.es/mapa.html?lat=42.640806&amp;lon=0.423917&amp;zoom=17'&gt;&lt;img src='/wp-content/uploads/icono-mapa-topografico-small.png' alt='Mapa' title='Mapa'&gt;&lt;/a&gt;</v>
      </c>
      <c r="AA206" s="46" t="str">
        <f>IF(J206="",
"",
"&lt;div style='display: block; text-align: center; padding: 0px 0; font-size: 1.4em;'&gt;"&amp;
"&lt;a href='#!' class='open-popup' data-info='"&amp;"ℹ "&amp;J206&amp;"'&gt;"&amp;
"&lt;img src='/wp-content/uploads/icono-informacion-small.png' alt='Más información' title='Más información'&gt;"
&amp;"&lt;/a&gt;&lt;/div&gt;"
)</f>
        <v/>
      </c>
    </row>
    <row r="207" spans="1:27" ht="14.5" customHeight="1" x14ac:dyDescent="0.35">
      <c r="A207" s="32" t="s">
        <v>1025</v>
      </c>
      <c r="B207" s="32" t="s">
        <v>6</v>
      </c>
      <c r="C207" s="32" t="s">
        <v>1906</v>
      </c>
      <c r="D207" s="33" t="s">
        <v>1563</v>
      </c>
      <c r="E207" s="33" t="s">
        <v>574</v>
      </c>
      <c r="F207" s="34">
        <v>3091</v>
      </c>
      <c r="G207" s="38" t="s">
        <v>801</v>
      </c>
      <c r="H207" s="38" t="s">
        <v>802</v>
      </c>
      <c r="I207" s="37" t="s">
        <v>49</v>
      </c>
      <c r="J207" s="45"/>
      <c r="K207" s="45" t="s">
        <v>1022</v>
      </c>
      <c r="L207" s="45" t="s">
        <v>1022</v>
      </c>
      <c r="M207" s="55">
        <v>1</v>
      </c>
      <c r="N207" s="46" t="str">
        <f>"&lt;wpt lat="""&amp;G207&amp;""" lon="""&amp;H207&amp;"""&gt;&lt;ele&gt;"&amp;F207&amp;"&lt;/ele&gt;&lt;name&gt;"&amp;D207&amp;"&lt;/name&gt;&lt;desc&gt;Nombre oficial: "&amp;E207&amp;"&amp;#10;Altitud: "&amp;F207&amp;" m &amp;#10;Dificultad: "&amp;I207&amp;"&amp;#10;Más información: "&amp;J207&amp;"&lt;/desc&gt;&lt;/wpt&gt;"</f>
        <v>&lt;wpt lat="42.645750" lon="0.435056"&gt;&lt;ele&gt;3091&lt;/ele&gt;&lt;name&gt;Diente de Llardana&lt;/name&gt;&lt;desc&gt;Nombre oficial: Dien de Llardana / Tucón de la Canal Fonda&amp;#10;Altitud: 3091 m &amp;#10;Dificultad: PD&amp;#10;Más información: &lt;/desc&gt;&lt;/wpt&gt;</v>
      </c>
      <c r="O207" s="48" t="str">
        <f>HYPERLINK("https://www.openstreetmap.org/edit#map=18/"&amp;G207 &amp; "/"&amp; H207 )</f>
        <v>https://www.openstreetmap.org/edit#map=18/42.645750/0.435056</v>
      </c>
      <c r="P207" s="31" t="str">
        <f>"&lt;a href='https://www.windy.com/"&amp;G207&amp;"/"&amp;H207&amp;"/wind?"&amp;G207&amp;","&amp;H207&amp;",13' target='_blank'&gt;&lt;img src='/wp-content/uploads/icono-windy-small.png' alt='Windy' title='Viento Windy'&gt;&lt;/a&gt;"</f>
        <v>&lt;a href='https://www.windy.com/42.645750/0.435056/wind?42.645750,0.435056,13' target='_blank'&gt;&lt;img src='/wp-content/uploads/icono-windy-small.png' alt='Windy' title='Viento Windy'&gt;&lt;/a&gt;</v>
      </c>
      <c r="Q207" s="47" t="str">
        <f>HYPERLINK("https://www.windy.com/"&amp;G207&amp;"/"&amp;H207&amp;"/wind?"&amp;G207&amp;","&amp;H207&amp;",13")</f>
        <v>https://www.windy.com/42.645750/0.435056/wind?42.645750,0.435056,13</v>
      </c>
      <c r="R207" s="31" t="str">
        <f>"&lt;a href='https://www.meteoblue.com/es/tiempo/pronostico/multimodel/"&amp;G207 &amp; "N" &amp; H207 &amp; "E" &amp; "' target='_blank'&gt;" &amp;"&lt;img src='/wp-content/uploads/icono-meteoblue-small.png' alt='Meteoblue' title='Multimodel Meteoblue'&gt;" &amp; "&lt;/a&gt;"</f>
        <v>&lt;a href='https://www.meteoblue.com/es/tiempo/pronostico/multimodel/42.645750N0.435056E' target='_blank'&gt;&lt;img src='/wp-content/uploads/icono-meteoblue-small.png' alt='Meteoblue' title='Multimodel Meteoblue'&gt;&lt;/a&gt;</v>
      </c>
      <c r="S207" s="47" t="str">
        <f>HYPERLINK("https://www.meteoblue.com/es/tiempo/pronostico/multimodel/"&amp;G207 &amp; "N" &amp; H207 &amp; "E")</f>
        <v>https://www.meteoblue.com/es/tiempo/pronostico/multimodel/42.645750N0.435056E</v>
      </c>
      <c r="T207" s="31" t="str">
        <f>"&lt;a href='https://brouter.de/brouter-web/#map=13/"&amp;G207&amp;"/"&amp;H207&amp;"/OpenTopoMap&amp;pois="&amp;H207&amp;","&amp;G207&amp; "' target='_blank'&gt;" &amp;"&lt;img src='/wp-content/uploads/icono-mapa-topografico-small.png' alt='Mapa topográfico brouter.de' title='Mapa topográfico brouter.de'&gt;" &amp; "&lt;/a&gt;"</f>
        <v>&lt;a href='https://brouter.de/brouter-web/#map=13/42.645750/0.435056/OpenTopoMap&amp;pois=0.435056,42.645750' target='_blank'&gt;&lt;img src='/wp-content/uploads/icono-mapa-topografico-small.png' alt='Mapa topográfico brouter.de' title='Mapa topográfico brouter.de'&gt;&lt;/a&gt;</v>
      </c>
      <c r="U207" s="47" t="str">
        <f>HYPERLINK("https://brouter.de/brouter-web/#map=13/"&amp;G207&amp;"/"&amp;H207&amp;"/OpenTopoMap&amp;pois="&amp;H207&amp;","&amp;G207)</f>
        <v>https://brouter.de/brouter-web/#map=13/42.645750/0.435056/OpenTopoMap&amp;pois=0.435056,42.645750</v>
      </c>
      <c r="V207" s="31" t="str">
        <f>"&lt;a href='https://gpx.studio/app#13/"&amp;G207&amp;"/"&amp;H207&amp;"' target='_blank'&gt;" &amp;"&lt;img src='/wp-content/uploads/icono-mapa-topografico-gpx-studio-small.png' alt='Mapa topográfico gpx.studio' title='Mapa topográfico gpx.studio'&gt;" &amp; "&lt;/a&gt;"</f>
        <v>&lt;a href='https://gpx.studio/app#13/42.645750/0.435056' target='_blank'&gt;&lt;img src='/wp-content/uploads/icono-mapa-topografico-gpx-studio-small.png' alt='Mapa topográfico gpx.studio' title='Mapa topográfico gpx.studio'&gt;&lt;/a&gt;</v>
      </c>
      <c r="W207" s="47" t="str">
        <f>HYPERLINK("https://gpx.studio/app#13/"&amp;G207&amp;"/"&amp;H207)</f>
        <v>https://gpx.studio/app#13/42.645750/0.435056</v>
      </c>
      <c r="X207" s="47" t="str">
        <f>HYPERLINK("https://nakarte.me/#m=13/"&amp;G207&amp;"/"&amp;H207&amp;"&amp;l=Czt/Sa")</f>
        <v>https://nakarte.me/#m=13/42.645750/0.435056&amp;l=Czt/Sa</v>
      </c>
      <c r="Y207" s="31" t="str">
        <f>"&lt;a href='https://www.google.com/maps/dir/42.8664,-2.6852/" &amp; G207&amp; "," &amp; H207 &amp; "' target='_blank'&gt;" &amp;"&lt;img src='/wp-content/uploads/icono-navegacion-google-maps-small.png' alt='Navegación Google Maps' title='Navegación Google Maps'&gt;" &amp; "&lt;/a&gt;"</f>
        <v>&lt;a href='https://www.google.com/maps/dir/42.8664,-2.6852/42.645750,0.435056' target='_blank'&gt;&lt;img src='/wp-content/uploads/icono-navegacion-google-maps-small.png' alt='Navegación Google Maps' title='Navegación Google Maps'&gt;&lt;/a&gt;</v>
      </c>
      <c r="Z207" s="46" t="str">
        <f>"&lt;a style='display: block; text-align: center; padding: 0px 0; font-size: 1.4em;' href='https://tresmiles.es/mapa.html?lat="&amp;G207&amp;"&amp;lon="&amp;H207&amp;"&amp;zoom=17'&gt;&lt;img src='/wp-content/uploads/icono-mapa-topografico-small.png' alt='Mapa' title='Mapa'&gt;&lt;/a&gt;"</f>
        <v>&lt;a style='display: block; text-align: center; padding: 0px 0; font-size: 1.4em;' href='https://tresmiles.es/mapa.html?lat=42.645750&amp;lon=0.435056&amp;zoom=17'&gt;&lt;img src='/wp-content/uploads/icono-mapa-topografico-small.png' alt='Mapa' title='Mapa'&gt;&lt;/a&gt;</v>
      </c>
      <c r="AA207" s="46" t="str">
        <f>IF(J207="",
"",
"&lt;div style='display: block; text-align: center; padding: 0px 0; font-size: 1.4em;'&gt;"&amp;
"&lt;a href='#!' class='open-popup' data-info='"&amp;"ℹ "&amp;J207&amp;"'&gt;"&amp;
"&lt;img src='/wp-content/uploads/icono-informacion-small.png' alt='Más información' title='Más información'&gt;"
&amp;"&lt;/a&gt;&lt;/div&gt;"
)</f>
        <v/>
      </c>
    </row>
    <row r="208" spans="1:27" ht="14.5" customHeight="1" x14ac:dyDescent="0.35">
      <c r="A208" s="32" t="s">
        <v>1025</v>
      </c>
      <c r="B208" s="32" t="s">
        <v>6</v>
      </c>
      <c r="C208" s="32" t="s">
        <v>1906</v>
      </c>
      <c r="D208" s="33" t="s">
        <v>965</v>
      </c>
      <c r="E208" s="33" t="s">
        <v>274</v>
      </c>
      <c r="F208" s="34">
        <v>3079</v>
      </c>
      <c r="G208" s="38" t="s">
        <v>811</v>
      </c>
      <c r="H208" s="38" t="s">
        <v>812</v>
      </c>
      <c r="I208" s="37" t="s">
        <v>51</v>
      </c>
      <c r="J208" s="45"/>
      <c r="K208" s="45" t="s">
        <v>1022</v>
      </c>
      <c r="L208" s="45" t="s">
        <v>1022</v>
      </c>
      <c r="M208" s="55">
        <v>1</v>
      </c>
      <c r="N208" s="46" t="str">
        <f>"&lt;wpt lat="""&amp;G208&amp;""" lon="""&amp;H208&amp;"""&gt;&lt;ele&gt;"&amp;F208&amp;"&lt;/ele&gt;&lt;name&gt;"&amp;D208&amp;"&lt;/name&gt;&lt;desc&gt;Nombre oficial: "&amp;E208&amp;"&amp;#10;Altitud: "&amp;F208&amp;" m &amp;#10;Dificultad: "&amp;I208&amp;"&amp;#10;Más información: "&amp;J208&amp;"&lt;/desc&gt;&lt;/wpt&gt;"</f>
        <v>&lt;wpt lat="42.660417" lon="0.446083"&gt;&lt;ele&gt;3079&lt;/ele&gt;&lt;name&gt;Pico de la Paúl&lt;/name&gt;&lt;desc&gt;Nombre oficial: Tuca de la Paúl&amp;#10;Altitud: 3079 m &amp;#10;Dificultad: PD-&amp;#10;Más información: &lt;/desc&gt;&lt;/wpt&gt;</v>
      </c>
      <c r="O208" s="48" t="str">
        <f>HYPERLINK("https://www.openstreetmap.org/edit#map=18/"&amp;G208 &amp; "/"&amp; H208 )</f>
        <v>https://www.openstreetmap.org/edit#map=18/42.660417/0.446083</v>
      </c>
      <c r="P208" s="31" t="str">
        <f>"&lt;a href='https://www.windy.com/"&amp;G208&amp;"/"&amp;H208&amp;"/wind?"&amp;G208&amp;","&amp;H208&amp;",13' target='_blank'&gt;&lt;img src='/wp-content/uploads/icono-windy-small.png' alt='Windy' title='Viento Windy'&gt;&lt;/a&gt;"</f>
        <v>&lt;a href='https://www.windy.com/42.660417/0.446083/wind?42.660417,0.446083,13' target='_blank'&gt;&lt;img src='/wp-content/uploads/icono-windy-small.png' alt='Windy' title='Viento Windy'&gt;&lt;/a&gt;</v>
      </c>
      <c r="Q208" s="47" t="str">
        <f>HYPERLINK("https://www.windy.com/"&amp;G208&amp;"/"&amp;H208&amp;"/wind?"&amp;G208&amp;","&amp;H208&amp;",13")</f>
        <v>https://www.windy.com/42.660417/0.446083/wind?42.660417,0.446083,13</v>
      </c>
      <c r="R208" s="31" t="str">
        <f>"&lt;a href='https://www.meteoblue.com/es/tiempo/pronostico/multimodel/"&amp;G208 &amp; "N" &amp; H208 &amp; "E" &amp; "' target='_blank'&gt;" &amp;"&lt;img src='/wp-content/uploads/icono-meteoblue-small.png' alt='Meteoblue' title='Multimodel Meteoblue'&gt;" &amp; "&lt;/a&gt;"</f>
        <v>&lt;a href='https://www.meteoblue.com/es/tiempo/pronostico/multimodel/42.660417N0.446083E' target='_blank'&gt;&lt;img src='/wp-content/uploads/icono-meteoblue-small.png' alt='Meteoblue' title='Multimodel Meteoblue'&gt;&lt;/a&gt;</v>
      </c>
      <c r="S208" s="47" t="str">
        <f>HYPERLINK("https://www.meteoblue.com/es/tiempo/pronostico/multimodel/"&amp;G208 &amp; "N" &amp; H208 &amp; "E")</f>
        <v>https://www.meteoblue.com/es/tiempo/pronostico/multimodel/42.660417N0.446083E</v>
      </c>
      <c r="T208" s="31" t="str">
        <f>"&lt;a href='https://brouter.de/brouter-web/#map=13/"&amp;G208&amp;"/"&amp;H208&amp;"/OpenTopoMap&amp;pois="&amp;H208&amp;","&amp;G208&amp; "' target='_blank'&gt;" &amp;"&lt;img src='/wp-content/uploads/icono-mapa-topografico-small.png' alt='Mapa topográfico brouter.de' title='Mapa topográfico brouter.de'&gt;" &amp; "&lt;/a&gt;"</f>
        <v>&lt;a href='https://brouter.de/brouter-web/#map=13/42.660417/0.446083/OpenTopoMap&amp;pois=0.446083,42.660417' target='_blank'&gt;&lt;img src='/wp-content/uploads/icono-mapa-topografico-small.png' alt='Mapa topográfico brouter.de' title='Mapa topográfico brouter.de'&gt;&lt;/a&gt;</v>
      </c>
      <c r="U208" s="47" t="str">
        <f>HYPERLINK("https://brouter.de/brouter-web/#map=13/"&amp;G208&amp;"/"&amp;H208&amp;"/OpenTopoMap&amp;pois="&amp;H208&amp;","&amp;G208)</f>
        <v>https://brouter.de/brouter-web/#map=13/42.660417/0.446083/OpenTopoMap&amp;pois=0.446083,42.660417</v>
      </c>
      <c r="V208" s="31" t="str">
        <f>"&lt;a href='https://gpx.studio/app#13/"&amp;G208&amp;"/"&amp;H208&amp;"' target='_blank'&gt;" &amp;"&lt;img src='/wp-content/uploads/icono-mapa-topografico-gpx-studio-small.png' alt='Mapa topográfico gpx.studio' title='Mapa topográfico gpx.studio'&gt;" &amp; "&lt;/a&gt;"</f>
        <v>&lt;a href='https://gpx.studio/app#13/42.660417/0.446083' target='_blank'&gt;&lt;img src='/wp-content/uploads/icono-mapa-topografico-gpx-studio-small.png' alt='Mapa topográfico gpx.studio' title='Mapa topográfico gpx.studio'&gt;&lt;/a&gt;</v>
      </c>
      <c r="W208" s="47" t="str">
        <f>HYPERLINK("https://gpx.studio/app#13/"&amp;G208&amp;"/"&amp;H208)</f>
        <v>https://gpx.studio/app#13/42.660417/0.446083</v>
      </c>
      <c r="X208" s="47" t="str">
        <f>HYPERLINK("https://nakarte.me/#m=13/"&amp;G208&amp;"/"&amp;H208&amp;"&amp;l=Czt/Sa")</f>
        <v>https://nakarte.me/#m=13/42.660417/0.446083&amp;l=Czt/Sa</v>
      </c>
      <c r="Y208" s="31" t="str">
        <f>"&lt;a href='https://www.google.com/maps/dir/42.8664,-2.6852/" &amp; G208&amp; "," &amp; H208 &amp; "' target='_blank'&gt;" &amp;"&lt;img src='/wp-content/uploads/icono-navegacion-google-maps-small.png' alt='Navegación Google Maps' title='Navegación Google Maps'&gt;" &amp; "&lt;/a&gt;"</f>
        <v>&lt;a href='https://www.google.com/maps/dir/42.8664,-2.6852/42.660417,0.446083' target='_blank'&gt;&lt;img src='/wp-content/uploads/icono-navegacion-google-maps-small.png' alt='Navegación Google Maps' title='Navegación Google Maps'&gt;&lt;/a&gt;</v>
      </c>
      <c r="Z208" s="46" t="str">
        <f>"&lt;a style='display: block; text-align: center; padding: 0px 0; font-size: 1.4em;' href='https://tresmiles.es/mapa.html?lat="&amp;G208&amp;"&amp;lon="&amp;H208&amp;"&amp;zoom=17'&gt;&lt;img src='/wp-content/uploads/icono-mapa-topografico-small.png' alt='Mapa' title='Mapa'&gt;&lt;/a&gt;"</f>
        <v>&lt;a style='display: block; text-align: center; padding: 0px 0; font-size: 1.4em;' href='https://tresmiles.es/mapa.html?lat=42.660417&amp;lon=0.446083&amp;zoom=17'&gt;&lt;img src='/wp-content/uploads/icono-mapa-topografico-small.png' alt='Mapa' title='Mapa'&gt;&lt;/a&gt;</v>
      </c>
      <c r="AA208" s="46" t="str">
        <f>IF(J208="",
"",
"&lt;div style='display: block; text-align: center; padding: 0px 0; font-size: 1.4em;'&gt;"&amp;
"&lt;a href='#!' class='open-popup' data-info='"&amp;"ℹ "&amp;J208&amp;"'&gt;"&amp;
"&lt;img src='/wp-content/uploads/icono-informacion-small.png' alt='Más información' title='Más información'&gt;"
&amp;"&lt;/a&gt;&lt;/div&gt;"
)</f>
        <v/>
      </c>
    </row>
    <row r="209" spans="1:27" ht="14.5" customHeight="1" x14ac:dyDescent="0.35">
      <c r="A209" s="32" t="s">
        <v>1025</v>
      </c>
      <c r="B209" s="32" t="s">
        <v>6</v>
      </c>
      <c r="C209" s="32" t="s">
        <v>1906</v>
      </c>
      <c r="D209" s="33" t="s">
        <v>283</v>
      </c>
      <c r="E209" s="33" t="s">
        <v>617</v>
      </c>
      <c r="F209" s="34">
        <v>3076</v>
      </c>
      <c r="G209" s="38" t="s">
        <v>818</v>
      </c>
      <c r="H209" s="38" t="s">
        <v>819</v>
      </c>
      <c r="I209" s="37" t="s">
        <v>52</v>
      </c>
      <c r="J209" s="45"/>
      <c r="K209" s="45" t="s">
        <v>1022</v>
      </c>
      <c r="L209" s="45" t="s">
        <v>1022</v>
      </c>
      <c r="M209" s="55">
        <v>1</v>
      </c>
      <c r="N209" s="46" t="str">
        <f>"&lt;wpt lat="""&amp;G209&amp;""" lon="""&amp;H209&amp;"""&gt;&lt;ele&gt;"&amp;F209&amp;"&lt;/ele&gt;&lt;name&gt;"&amp;D209&amp;"&lt;/name&gt;&lt;desc&gt;Nombre oficial: "&amp;E209&amp;"&amp;#10;Altitud: "&amp;F209&amp;" m &amp;#10;Dificultad: "&amp;I209&amp;"&amp;#10;Más información: "&amp;J209&amp;"&lt;/desc&gt;&lt;/wpt&gt;"</f>
        <v>&lt;wpt lat="42.644000" lon="0.427917"&gt;&lt;ele&gt;3076&lt;/ele&gt;&lt;name&gt;Tuca Forau de la Neu&lt;/name&gt;&lt;desc&gt;Nombre oficial: Tuca d'el Forau de la Nèu&amp;#10;Altitud: 3076 m &amp;#10;Dificultad: F&amp;#10;Más información: &lt;/desc&gt;&lt;/wpt&gt;</v>
      </c>
      <c r="O209" s="48" t="str">
        <f>HYPERLINK("https://www.openstreetmap.org/edit#map=18/"&amp;G209 &amp; "/"&amp; H209 )</f>
        <v>https://www.openstreetmap.org/edit#map=18/42.644000/0.427917</v>
      </c>
      <c r="P209" s="31" t="str">
        <f>"&lt;a href='https://www.windy.com/"&amp;G209&amp;"/"&amp;H209&amp;"/wind?"&amp;G209&amp;","&amp;H209&amp;",13' target='_blank'&gt;&lt;img src='/wp-content/uploads/icono-windy-small.png' alt='Windy' title='Viento Windy'&gt;&lt;/a&gt;"</f>
        <v>&lt;a href='https://www.windy.com/42.644000/0.427917/wind?42.644000,0.427917,13' target='_blank'&gt;&lt;img src='/wp-content/uploads/icono-windy-small.png' alt='Windy' title='Viento Windy'&gt;&lt;/a&gt;</v>
      </c>
      <c r="Q209" s="47" t="str">
        <f>HYPERLINK("https://www.windy.com/"&amp;G209&amp;"/"&amp;H209&amp;"/wind?"&amp;G209&amp;","&amp;H209&amp;",13")</f>
        <v>https://www.windy.com/42.644000/0.427917/wind?42.644000,0.427917,13</v>
      </c>
      <c r="R209" s="31" t="str">
        <f>"&lt;a href='https://www.meteoblue.com/es/tiempo/pronostico/multimodel/"&amp;G209 &amp; "N" &amp; H209 &amp; "E" &amp; "' target='_blank'&gt;" &amp;"&lt;img src='/wp-content/uploads/icono-meteoblue-small.png' alt='Meteoblue' title='Multimodel Meteoblue'&gt;" &amp; "&lt;/a&gt;"</f>
        <v>&lt;a href='https://www.meteoblue.com/es/tiempo/pronostico/multimodel/42.644000N0.427917E' target='_blank'&gt;&lt;img src='/wp-content/uploads/icono-meteoblue-small.png' alt='Meteoblue' title='Multimodel Meteoblue'&gt;&lt;/a&gt;</v>
      </c>
      <c r="S209" s="47" t="str">
        <f>HYPERLINK("https://www.meteoblue.com/es/tiempo/pronostico/multimodel/"&amp;G209 &amp; "N" &amp; H209 &amp; "E")</f>
        <v>https://www.meteoblue.com/es/tiempo/pronostico/multimodel/42.644000N0.427917E</v>
      </c>
      <c r="T209" s="31" t="str">
        <f>"&lt;a href='https://brouter.de/brouter-web/#map=13/"&amp;G209&amp;"/"&amp;H209&amp;"/OpenTopoMap&amp;pois="&amp;H209&amp;","&amp;G209&amp; "' target='_blank'&gt;" &amp;"&lt;img src='/wp-content/uploads/icono-mapa-topografico-small.png' alt='Mapa topográfico brouter.de' title='Mapa topográfico brouter.de'&gt;" &amp; "&lt;/a&gt;"</f>
        <v>&lt;a href='https://brouter.de/brouter-web/#map=13/42.644000/0.427917/OpenTopoMap&amp;pois=0.427917,42.644000' target='_blank'&gt;&lt;img src='/wp-content/uploads/icono-mapa-topografico-small.png' alt='Mapa topográfico brouter.de' title='Mapa topográfico brouter.de'&gt;&lt;/a&gt;</v>
      </c>
      <c r="U209" s="47" t="str">
        <f>HYPERLINK("https://brouter.de/brouter-web/#map=13/"&amp;G209&amp;"/"&amp;H209&amp;"/OpenTopoMap&amp;pois="&amp;H209&amp;","&amp;G209)</f>
        <v>https://brouter.de/brouter-web/#map=13/42.644000/0.427917/OpenTopoMap&amp;pois=0.427917,42.644000</v>
      </c>
      <c r="V209" s="31" t="str">
        <f>"&lt;a href='https://gpx.studio/app#13/"&amp;G209&amp;"/"&amp;H209&amp;"' target='_blank'&gt;" &amp;"&lt;img src='/wp-content/uploads/icono-mapa-topografico-gpx-studio-small.png' alt='Mapa topográfico gpx.studio' title='Mapa topográfico gpx.studio'&gt;" &amp; "&lt;/a&gt;"</f>
        <v>&lt;a href='https://gpx.studio/app#13/42.644000/0.427917' target='_blank'&gt;&lt;img src='/wp-content/uploads/icono-mapa-topografico-gpx-studio-small.png' alt='Mapa topográfico gpx.studio' title='Mapa topográfico gpx.studio'&gt;&lt;/a&gt;</v>
      </c>
      <c r="W209" s="47" t="str">
        <f>HYPERLINK("https://gpx.studio/app#13/"&amp;G209&amp;"/"&amp;H209)</f>
        <v>https://gpx.studio/app#13/42.644000/0.427917</v>
      </c>
      <c r="X209" s="47" t="str">
        <f>HYPERLINK("https://nakarte.me/#m=13/"&amp;G209&amp;"/"&amp;H209&amp;"&amp;l=Czt/Sa")</f>
        <v>https://nakarte.me/#m=13/42.644000/0.427917&amp;l=Czt/Sa</v>
      </c>
      <c r="Y209" s="31" t="str">
        <f>"&lt;a href='https://www.google.com/maps/dir/42.8664,-2.6852/" &amp; G209&amp; "," &amp; H209 &amp; "' target='_blank'&gt;" &amp;"&lt;img src='/wp-content/uploads/icono-navegacion-google-maps-small.png' alt='Navegación Google Maps' title='Navegación Google Maps'&gt;" &amp; "&lt;/a&gt;"</f>
        <v>&lt;a href='https://www.google.com/maps/dir/42.8664,-2.6852/42.644000,0.427917' target='_blank'&gt;&lt;img src='/wp-content/uploads/icono-navegacion-google-maps-small.png' alt='Navegación Google Maps' title='Navegación Google Maps'&gt;&lt;/a&gt;</v>
      </c>
      <c r="Z209" s="46" t="str">
        <f>"&lt;a style='display: block; text-align: center; padding: 0px 0; font-size: 1.4em;' href='https://tresmiles.es/mapa.html?lat="&amp;G209&amp;"&amp;lon="&amp;H209&amp;"&amp;zoom=17'&gt;&lt;img src='/wp-content/uploads/icono-mapa-topografico-small.png' alt='Mapa' title='Mapa'&gt;&lt;/a&gt;"</f>
        <v>&lt;a style='display: block; text-align: center; padding: 0px 0; font-size: 1.4em;' href='https://tresmiles.es/mapa.html?lat=42.644000&amp;lon=0.427917&amp;zoom=17'&gt;&lt;img src='/wp-content/uploads/icono-mapa-topografico-small.png' alt='Mapa' title='Mapa'&gt;&lt;/a&gt;</v>
      </c>
      <c r="AA209" s="46" t="str">
        <f>IF(J209="",
"",
"&lt;div style='display: block; text-align: center; padding: 0px 0; font-size: 1.4em;'&gt;"&amp;
"&lt;a href='#!' class='open-popup' data-info='"&amp;"ℹ "&amp;J209&amp;"'&gt;"&amp;
"&lt;img src='/wp-content/uploads/icono-informacion-small.png' alt='Más información' title='Más información'&gt;"
&amp;"&lt;/a&gt;&lt;/div&gt;"
)</f>
        <v/>
      </c>
    </row>
    <row r="210" spans="1:27" ht="14.5" customHeight="1" x14ac:dyDescent="0.35">
      <c r="A210" s="32" t="s">
        <v>1025</v>
      </c>
      <c r="B210" s="32" t="s">
        <v>6</v>
      </c>
      <c r="C210" s="32" t="s">
        <v>1906</v>
      </c>
      <c r="D210" s="33" t="s">
        <v>616</v>
      </c>
      <c r="E210" s="33" t="s">
        <v>573</v>
      </c>
      <c r="F210" s="34">
        <v>3075</v>
      </c>
      <c r="G210" s="38" t="s">
        <v>824</v>
      </c>
      <c r="H210" s="38" t="s">
        <v>825</v>
      </c>
      <c r="I210" s="37" t="s">
        <v>51</v>
      </c>
      <c r="J210" s="45"/>
      <c r="K210" s="45" t="s">
        <v>1022</v>
      </c>
      <c r="L210" s="45" t="s">
        <v>1022</v>
      </c>
      <c r="M210" s="55">
        <v>1</v>
      </c>
      <c r="N210" s="46" t="str">
        <f>"&lt;wpt lat="""&amp;G210&amp;""" lon="""&amp;H210&amp;"""&gt;&lt;ele&gt;"&amp;F210&amp;"&lt;/ele&gt;&lt;name&gt;"&amp;D210&amp;"&lt;/name&gt;&lt;desc&gt;Nombre oficial: "&amp;E210&amp;"&amp;#10;Altitud: "&amp;F210&amp;" m &amp;#10;Dificultad: "&amp;I210&amp;"&amp;#10;Más información: "&amp;J210&amp;"&lt;/desc&gt;&lt;/wpt&gt;"</f>
        <v>&lt;wpt lat="42.658528" lon="0.443444"&gt;&lt;ele&gt;3075&lt;/ele&gt;&lt;name&gt;Pico Inferior de la Paúl&lt;/name&gt;&lt;desc&gt;Nombre oficial: Tuca de la Collada de la Paúl&amp;#10;Altitud: 3075 m &amp;#10;Dificultad: PD-&amp;#10;Más información: &lt;/desc&gt;&lt;/wpt&gt;</v>
      </c>
      <c r="O210" s="48" t="str">
        <f>HYPERLINK("https://www.openstreetmap.org/edit#map=18/"&amp;G210 &amp; "/"&amp; H210 )</f>
        <v>https://www.openstreetmap.org/edit#map=18/42.658528/0.443444</v>
      </c>
      <c r="P210" s="31" t="str">
        <f>"&lt;a href='https://www.windy.com/"&amp;G210&amp;"/"&amp;H210&amp;"/wind?"&amp;G210&amp;","&amp;H210&amp;",13' target='_blank'&gt;&lt;img src='/wp-content/uploads/icono-windy-small.png' alt='Windy' title='Viento Windy'&gt;&lt;/a&gt;"</f>
        <v>&lt;a href='https://www.windy.com/42.658528/0.443444/wind?42.658528,0.443444,13' target='_blank'&gt;&lt;img src='/wp-content/uploads/icono-windy-small.png' alt='Windy' title='Viento Windy'&gt;&lt;/a&gt;</v>
      </c>
      <c r="Q210" s="47" t="str">
        <f>HYPERLINK("https://www.windy.com/"&amp;G210&amp;"/"&amp;H210&amp;"/wind?"&amp;G210&amp;","&amp;H210&amp;",13")</f>
        <v>https://www.windy.com/42.658528/0.443444/wind?42.658528,0.443444,13</v>
      </c>
      <c r="R210" s="31" t="str">
        <f>"&lt;a href='https://www.meteoblue.com/es/tiempo/pronostico/multimodel/"&amp;G210 &amp; "N" &amp; H210 &amp; "E" &amp; "' target='_blank'&gt;" &amp;"&lt;img src='/wp-content/uploads/icono-meteoblue-small.png' alt='Meteoblue' title='Multimodel Meteoblue'&gt;" &amp; "&lt;/a&gt;"</f>
        <v>&lt;a href='https://www.meteoblue.com/es/tiempo/pronostico/multimodel/42.658528N0.443444E' target='_blank'&gt;&lt;img src='/wp-content/uploads/icono-meteoblue-small.png' alt='Meteoblue' title='Multimodel Meteoblue'&gt;&lt;/a&gt;</v>
      </c>
      <c r="S210" s="47" t="str">
        <f>HYPERLINK("https://www.meteoblue.com/es/tiempo/pronostico/multimodel/"&amp;G210 &amp; "N" &amp; H210 &amp; "E")</f>
        <v>https://www.meteoblue.com/es/tiempo/pronostico/multimodel/42.658528N0.443444E</v>
      </c>
      <c r="T210" s="31" t="str">
        <f>"&lt;a href='https://brouter.de/brouter-web/#map=13/"&amp;G210&amp;"/"&amp;H210&amp;"/OpenTopoMap&amp;pois="&amp;H210&amp;","&amp;G210&amp; "' target='_blank'&gt;" &amp;"&lt;img src='/wp-content/uploads/icono-mapa-topografico-small.png' alt='Mapa topográfico brouter.de' title='Mapa topográfico brouter.de'&gt;" &amp; "&lt;/a&gt;"</f>
        <v>&lt;a href='https://brouter.de/brouter-web/#map=13/42.658528/0.443444/OpenTopoMap&amp;pois=0.443444,42.658528' target='_blank'&gt;&lt;img src='/wp-content/uploads/icono-mapa-topografico-small.png' alt='Mapa topográfico brouter.de' title='Mapa topográfico brouter.de'&gt;&lt;/a&gt;</v>
      </c>
      <c r="U210" s="47" t="str">
        <f>HYPERLINK("https://brouter.de/brouter-web/#map=13/"&amp;G210&amp;"/"&amp;H210&amp;"/OpenTopoMap&amp;pois="&amp;H210&amp;","&amp;G210)</f>
        <v>https://brouter.de/brouter-web/#map=13/42.658528/0.443444/OpenTopoMap&amp;pois=0.443444,42.658528</v>
      </c>
      <c r="V210" s="31" t="str">
        <f>"&lt;a href='https://gpx.studio/app#13/"&amp;G210&amp;"/"&amp;H210&amp;"' target='_blank'&gt;" &amp;"&lt;img src='/wp-content/uploads/icono-mapa-topografico-gpx-studio-small.png' alt='Mapa topográfico gpx.studio' title='Mapa topográfico gpx.studio'&gt;" &amp; "&lt;/a&gt;"</f>
        <v>&lt;a href='https://gpx.studio/app#13/42.658528/0.443444' target='_blank'&gt;&lt;img src='/wp-content/uploads/icono-mapa-topografico-gpx-studio-small.png' alt='Mapa topográfico gpx.studio' title='Mapa topográfico gpx.studio'&gt;&lt;/a&gt;</v>
      </c>
      <c r="W210" s="47" t="str">
        <f>HYPERLINK("https://gpx.studio/app#13/"&amp;G210&amp;"/"&amp;H210)</f>
        <v>https://gpx.studio/app#13/42.658528/0.443444</v>
      </c>
      <c r="X210" s="47" t="str">
        <f>HYPERLINK("https://nakarte.me/#m=13/"&amp;G210&amp;"/"&amp;H210&amp;"&amp;l=Czt/Sa")</f>
        <v>https://nakarte.me/#m=13/42.658528/0.443444&amp;l=Czt/Sa</v>
      </c>
      <c r="Y210" s="31" t="str">
        <f>"&lt;a href='https://www.google.com/maps/dir/42.8664,-2.6852/" &amp; G210&amp; "," &amp; H210 &amp; "' target='_blank'&gt;" &amp;"&lt;img src='/wp-content/uploads/icono-navegacion-google-maps-small.png' alt='Navegación Google Maps' title='Navegación Google Maps'&gt;" &amp; "&lt;/a&gt;"</f>
        <v>&lt;a href='https://www.google.com/maps/dir/42.8664,-2.6852/42.658528,0.443444' target='_blank'&gt;&lt;img src='/wp-content/uploads/icono-navegacion-google-maps-small.png' alt='Navegación Google Maps' title='Navegación Google Maps'&gt;&lt;/a&gt;</v>
      </c>
      <c r="Z210" s="46" t="str">
        <f>"&lt;a style='display: block; text-align: center; padding: 0px 0; font-size: 1.4em;' href='https://tresmiles.es/mapa.html?lat="&amp;G210&amp;"&amp;lon="&amp;H210&amp;"&amp;zoom=17'&gt;&lt;img src='/wp-content/uploads/icono-mapa-topografico-small.png' alt='Mapa' title='Mapa'&gt;&lt;/a&gt;"</f>
        <v>&lt;a style='display: block; text-align: center; padding: 0px 0; font-size: 1.4em;' href='https://tresmiles.es/mapa.html?lat=42.658528&amp;lon=0.443444&amp;zoom=17'&gt;&lt;img src='/wp-content/uploads/icono-mapa-topografico-small.png' alt='Mapa' title='Mapa'&gt;&lt;/a&gt;</v>
      </c>
      <c r="AA210" s="46" t="str">
        <f>IF(J210="",
"",
"&lt;div style='display: block; text-align: center; padding: 0px 0; font-size: 1.4em;'&gt;"&amp;
"&lt;a href='#!' class='open-popup' data-info='"&amp;"ℹ "&amp;J210&amp;"'&gt;"&amp;
"&lt;img src='/wp-content/uploads/icono-informacion-small.png' alt='Más información' title='Más información'&gt;"
&amp;"&lt;/a&gt;&lt;/div&gt;"
)</f>
        <v/>
      </c>
    </row>
    <row r="211" spans="1:27" ht="14.5" customHeight="1" x14ac:dyDescent="0.35">
      <c r="A211" s="32" t="s">
        <v>1025</v>
      </c>
      <c r="B211" s="32" t="s">
        <v>6</v>
      </c>
      <c r="C211" s="32" t="s">
        <v>1906</v>
      </c>
      <c r="D211" s="33" t="s">
        <v>275</v>
      </c>
      <c r="E211" s="33" t="s">
        <v>587</v>
      </c>
      <c r="F211" s="34">
        <v>3068</v>
      </c>
      <c r="G211" s="38" t="s">
        <v>830</v>
      </c>
      <c r="H211" s="38" t="s">
        <v>831</v>
      </c>
      <c r="I211" s="37" t="s">
        <v>52</v>
      </c>
      <c r="J211" s="45"/>
      <c r="K211" s="45" t="s">
        <v>1022</v>
      </c>
      <c r="L211" s="45" t="s">
        <v>1022</v>
      </c>
      <c r="M211" s="55">
        <v>1</v>
      </c>
      <c r="N211" s="46" t="str">
        <f>"&lt;wpt lat="""&amp;G211&amp;""" lon="""&amp;H211&amp;"""&gt;&lt;ele&gt;"&amp;F211&amp;"&lt;/ele&gt;&lt;name&gt;"&amp;D211&amp;"&lt;/name&gt;&lt;desc&gt;Nombre oficial: "&amp;E211&amp;"&amp;#10;Altitud: "&amp;F211&amp;" m &amp;#10;Dificultad: "&amp;I211&amp;"&amp;#10;Más información: "&amp;J211&amp;"&lt;/desc&gt;&lt;/wpt&gt;"</f>
        <v>&lt;wpt lat="42.662389" lon="0.451000"&gt;&lt;ele&gt;3068&lt;/ele&gt;&lt;name&gt;Pico de Bardamina&lt;/name&gt;&lt;desc&gt;Nombre oficial: Tuca de Bardamina / Tuca de Posets de Benàs&amp;#10;Altitud: 3068 m &amp;#10;Dificultad: F&amp;#10;Más información: &lt;/desc&gt;&lt;/wpt&gt;</v>
      </c>
      <c r="O211" s="48" t="str">
        <f>HYPERLINK("https://www.openstreetmap.org/edit#map=18/"&amp;G211 &amp; "/"&amp; H211 )</f>
        <v>https://www.openstreetmap.org/edit#map=18/42.662389/0.451000</v>
      </c>
      <c r="P211" s="31" t="str">
        <f>"&lt;a href='https://www.windy.com/"&amp;G211&amp;"/"&amp;H211&amp;"/wind?"&amp;G211&amp;","&amp;H211&amp;",13' target='_blank'&gt;&lt;img src='/wp-content/uploads/icono-windy-small.png' alt='Windy' title='Viento Windy'&gt;&lt;/a&gt;"</f>
        <v>&lt;a href='https://www.windy.com/42.662389/0.451000/wind?42.662389,0.451000,13' target='_blank'&gt;&lt;img src='/wp-content/uploads/icono-windy-small.png' alt='Windy' title='Viento Windy'&gt;&lt;/a&gt;</v>
      </c>
      <c r="Q211" s="47" t="str">
        <f>HYPERLINK("https://www.windy.com/"&amp;G211&amp;"/"&amp;H211&amp;"/wind?"&amp;G211&amp;","&amp;H211&amp;",13")</f>
        <v>https://www.windy.com/42.662389/0.451000/wind?42.662389,0.451000,13</v>
      </c>
      <c r="R211" s="31" t="str">
        <f>"&lt;a href='https://www.meteoblue.com/es/tiempo/pronostico/multimodel/"&amp;G211 &amp; "N" &amp; H211 &amp; "E" &amp; "' target='_blank'&gt;" &amp;"&lt;img src='/wp-content/uploads/icono-meteoblue-small.png' alt='Meteoblue' title='Multimodel Meteoblue'&gt;" &amp; "&lt;/a&gt;"</f>
        <v>&lt;a href='https://www.meteoblue.com/es/tiempo/pronostico/multimodel/42.662389N0.451000E' target='_blank'&gt;&lt;img src='/wp-content/uploads/icono-meteoblue-small.png' alt='Meteoblue' title='Multimodel Meteoblue'&gt;&lt;/a&gt;</v>
      </c>
      <c r="S211" s="47" t="str">
        <f>HYPERLINK("https://www.meteoblue.com/es/tiempo/pronostico/multimodel/"&amp;G211 &amp; "N" &amp; H211 &amp; "E")</f>
        <v>https://www.meteoblue.com/es/tiempo/pronostico/multimodel/42.662389N0.451000E</v>
      </c>
      <c r="T211" s="31" t="str">
        <f>"&lt;a href='https://brouter.de/brouter-web/#map=13/"&amp;G211&amp;"/"&amp;H211&amp;"/OpenTopoMap&amp;pois="&amp;H211&amp;","&amp;G211&amp; "' target='_blank'&gt;" &amp;"&lt;img src='/wp-content/uploads/icono-mapa-topografico-small.png' alt='Mapa topográfico brouter.de' title='Mapa topográfico brouter.de'&gt;" &amp; "&lt;/a&gt;"</f>
        <v>&lt;a href='https://brouter.de/brouter-web/#map=13/42.662389/0.451000/OpenTopoMap&amp;pois=0.451000,42.662389' target='_blank'&gt;&lt;img src='/wp-content/uploads/icono-mapa-topografico-small.png' alt='Mapa topográfico brouter.de' title='Mapa topográfico brouter.de'&gt;&lt;/a&gt;</v>
      </c>
      <c r="U211" s="47" t="str">
        <f>HYPERLINK("https://brouter.de/brouter-web/#map=13/"&amp;G211&amp;"/"&amp;H211&amp;"/OpenTopoMap&amp;pois="&amp;H211&amp;","&amp;G211)</f>
        <v>https://brouter.de/brouter-web/#map=13/42.662389/0.451000/OpenTopoMap&amp;pois=0.451000,42.662389</v>
      </c>
      <c r="V211" s="31" t="str">
        <f>"&lt;a href='https://gpx.studio/app#13/"&amp;G211&amp;"/"&amp;H211&amp;"' target='_blank'&gt;" &amp;"&lt;img src='/wp-content/uploads/icono-mapa-topografico-gpx-studio-small.png' alt='Mapa topográfico gpx.studio' title='Mapa topográfico gpx.studio'&gt;" &amp; "&lt;/a&gt;"</f>
        <v>&lt;a href='https://gpx.studio/app#13/42.662389/0.451000' target='_blank'&gt;&lt;img src='/wp-content/uploads/icono-mapa-topografico-gpx-studio-small.png' alt='Mapa topográfico gpx.studio' title='Mapa topográfico gpx.studio'&gt;&lt;/a&gt;</v>
      </c>
      <c r="W211" s="47" t="str">
        <f>HYPERLINK("https://gpx.studio/app#13/"&amp;G211&amp;"/"&amp;H211)</f>
        <v>https://gpx.studio/app#13/42.662389/0.451000</v>
      </c>
      <c r="X211" s="47" t="str">
        <f>HYPERLINK("https://nakarte.me/#m=13/"&amp;G211&amp;"/"&amp;H211&amp;"&amp;l=Czt/Sa")</f>
        <v>https://nakarte.me/#m=13/42.662389/0.451000&amp;l=Czt/Sa</v>
      </c>
      <c r="Y211" s="31" t="str">
        <f>"&lt;a href='https://www.google.com/maps/dir/42.8664,-2.6852/" &amp; G211&amp; "," &amp; H211 &amp; "' target='_blank'&gt;" &amp;"&lt;img src='/wp-content/uploads/icono-navegacion-google-maps-small.png' alt='Navegación Google Maps' title='Navegación Google Maps'&gt;" &amp; "&lt;/a&gt;"</f>
        <v>&lt;a href='https://www.google.com/maps/dir/42.8664,-2.6852/42.662389,0.451000' target='_blank'&gt;&lt;img src='/wp-content/uploads/icono-navegacion-google-maps-small.png' alt='Navegación Google Maps' title='Navegación Google Maps'&gt;&lt;/a&gt;</v>
      </c>
      <c r="Z211" s="46" t="str">
        <f>"&lt;a style='display: block; text-align: center; padding: 0px 0; font-size: 1.4em;' href='https://tresmiles.es/mapa.html?lat="&amp;G211&amp;"&amp;lon="&amp;H211&amp;"&amp;zoom=17'&gt;&lt;img src='/wp-content/uploads/icono-mapa-topografico-small.png' alt='Mapa' title='Mapa'&gt;&lt;/a&gt;"</f>
        <v>&lt;a style='display: block; text-align: center; padding: 0px 0; font-size: 1.4em;' href='https://tresmiles.es/mapa.html?lat=42.662389&amp;lon=0.451000&amp;zoom=17'&gt;&lt;img src='/wp-content/uploads/icono-mapa-topografico-small.png' alt='Mapa' title='Mapa'&gt;&lt;/a&gt;</v>
      </c>
      <c r="AA211" s="46" t="str">
        <f>IF(J211="",
"",
"&lt;div style='display: block; text-align: center; padding: 0px 0; font-size: 1.4em;'&gt;"&amp;
"&lt;a href='#!' class='open-popup' data-info='"&amp;"ℹ "&amp;J211&amp;"'&gt;"&amp;
"&lt;img src='/wp-content/uploads/icono-informacion-small.png' alt='Más información' title='Más información'&gt;"
&amp;"&lt;/a&gt;&lt;/div&gt;"
)</f>
        <v/>
      </c>
    </row>
    <row r="212" spans="1:27" ht="14.5" customHeight="1" x14ac:dyDescent="0.35">
      <c r="A212" s="32" t="s">
        <v>1025</v>
      </c>
      <c r="B212" s="32" t="s">
        <v>6</v>
      </c>
      <c r="C212" s="32" t="s">
        <v>1906</v>
      </c>
      <c r="D212" s="33" t="s">
        <v>1086</v>
      </c>
      <c r="E212" s="33" t="s">
        <v>591</v>
      </c>
      <c r="F212" s="34">
        <v>3056</v>
      </c>
      <c r="G212" s="38" t="s">
        <v>842</v>
      </c>
      <c r="H212" s="38" t="s">
        <v>843</v>
      </c>
      <c r="I212" s="37" t="s">
        <v>51</v>
      </c>
      <c r="J212" s="45" t="s">
        <v>1085</v>
      </c>
      <c r="K212" s="45" t="s">
        <v>1022</v>
      </c>
      <c r="L212" s="45" t="s">
        <v>1022</v>
      </c>
      <c r="M212" s="55">
        <v>1</v>
      </c>
      <c r="N212" s="46" t="str">
        <f>"&lt;wpt lat="""&amp;G212&amp;""" lon="""&amp;H212&amp;"""&gt;&lt;ele&gt;"&amp;F212&amp;"&lt;/ele&gt;&lt;name&gt;"&amp;D212&amp;"&lt;/name&gt;&lt;desc&gt;Nombre oficial: "&amp;E212&amp;"&amp;#10;Altitud: "&amp;F212&amp;" m &amp;#10;Dificultad: "&amp;I212&amp;"&amp;#10;Más información: "&amp;J212&amp;"&lt;/desc&gt;&lt;/wpt&gt;"</f>
        <v>&lt;wpt lat="42.625028" lon="0.409333"&gt;&lt;ele&gt;3056&lt;/ele&gt;&lt;name&gt;Gran Pico de Eriste&lt;/name&gt;&lt;desc&gt;Nombre oficial: Punta Alta d'es Lenérs / Tuca de Bagüeñola Gran&amp;#10;Altitud: 3056 m &amp;#10;Dificultad: PD-&amp;#10;Más información: Otro nombre en el historial OSM es "Pico Eriste Gran"&lt;/desc&gt;&lt;/wpt&gt;</v>
      </c>
      <c r="O212" s="48" t="str">
        <f>HYPERLINK("https://www.openstreetmap.org/edit#map=18/"&amp;G212 &amp; "/"&amp; H212 )</f>
        <v>https://www.openstreetmap.org/edit#map=18/42.625028/0.409333</v>
      </c>
      <c r="P212" s="31" t="str">
        <f>"&lt;a href='https://www.windy.com/"&amp;G212&amp;"/"&amp;H212&amp;"/wind?"&amp;G212&amp;","&amp;H212&amp;",13' target='_blank'&gt;&lt;img src='/wp-content/uploads/icono-windy-small.png' alt='Windy' title='Viento Windy'&gt;&lt;/a&gt;"</f>
        <v>&lt;a href='https://www.windy.com/42.625028/0.409333/wind?42.625028,0.409333,13' target='_blank'&gt;&lt;img src='/wp-content/uploads/icono-windy-small.png' alt='Windy' title='Viento Windy'&gt;&lt;/a&gt;</v>
      </c>
      <c r="Q212" s="47" t="str">
        <f>HYPERLINK("https://www.windy.com/"&amp;G212&amp;"/"&amp;H212&amp;"/wind?"&amp;G212&amp;","&amp;H212&amp;",13")</f>
        <v>https://www.windy.com/42.625028/0.409333/wind?42.625028,0.409333,13</v>
      </c>
      <c r="R212" s="31" t="str">
        <f>"&lt;a href='https://www.meteoblue.com/es/tiempo/pronostico/multimodel/"&amp;G212 &amp; "N" &amp; H212 &amp; "E" &amp; "' target='_blank'&gt;" &amp;"&lt;img src='/wp-content/uploads/icono-meteoblue-small.png' alt='Meteoblue' title='Multimodel Meteoblue'&gt;" &amp; "&lt;/a&gt;"</f>
        <v>&lt;a href='https://www.meteoblue.com/es/tiempo/pronostico/multimodel/42.625028N0.409333E' target='_blank'&gt;&lt;img src='/wp-content/uploads/icono-meteoblue-small.png' alt='Meteoblue' title='Multimodel Meteoblue'&gt;&lt;/a&gt;</v>
      </c>
      <c r="S212" s="47" t="str">
        <f>HYPERLINK("https://www.meteoblue.com/es/tiempo/pronostico/multimodel/"&amp;G212 &amp; "N" &amp; H212 &amp; "E")</f>
        <v>https://www.meteoblue.com/es/tiempo/pronostico/multimodel/42.625028N0.409333E</v>
      </c>
      <c r="T212" s="31" t="str">
        <f>"&lt;a href='https://brouter.de/brouter-web/#map=13/"&amp;G212&amp;"/"&amp;H212&amp;"/OpenTopoMap&amp;pois="&amp;H212&amp;","&amp;G212&amp; "' target='_blank'&gt;" &amp;"&lt;img src='/wp-content/uploads/icono-mapa-topografico-small.png' alt='Mapa topográfico brouter.de' title='Mapa topográfico brouter.de'&gt;" &amp; "&lt;/a&gt;"</f>
        <v>&lt;a href='https://brouter.de/brouter-web/#map=13/42.625028/0.409333/OpenTopoMap&amp;pois=0.409333,42.625028' target='_blank'&gt;&lt;img src='/wp-content/uploads/icono-mapa-topografico-small.png' alt='Mapa topográfico brouter.de' title='Mapa topográfico brouter.de'&gt;&lt;/a&gt;</v>
      </c>
      <c r="U212" s="47" t="str">
        <f>HYPERLINK("https://brouter.de/brouter-web/#map=13/"&amp;G212&amp;"/"&amp;H212&amp;"/OpenTopoMap&amp;pois="&amp;H212&amp;","&amp;G212)</f>
        <v>https://brouter.de/brouter-web/#map=13/42.625028/0.409333/OpenTopoMap&amp;pois=0.409333,42.625028</v>
      </c>
      <c r="V212" s="31" t="str">
        <f>"&lt;a href='https://gpx.studio/app#13/"&amp;G212&amp;"/"&amp;H212&amp;"' target='_blank'&gt;" &amp;"&lt;img src='/wp-content/uploads/icono-mapa-topografico-gpx-studio-small.png' alt='Mapa topográfico gpx.studio' title='Mapa topográfico gpx.studio'&gt;" &amp; "&lt;/a&gt;"</f>
        <v>&lt;a href='https://gpx.studio/app#13/42.625028/0.409333' target='_blank'&gt;&lt;img src='/wp-content/uploads/icono-mapa-topografico-gpx-studio-small.png' alt='Mapa topográfico gpx.studio' title='Mapa topográfico gpx.studio'&gt;&lt;/a&gt;</v>
      </c>
      <c r="W212" s="47" t="str">
        <f>HYPERLINK("https://gpx.studio/app#13/"&amp;G212&amp;"/"&amp;H212)</f>
        <v>https://gpx.studio/app#13/42.625028/0.409333</v>
      </c>
      <c r="X212" s="47" t="str">
        <f>HYPERLINK("https://nakarte.me/#m=13/"&amp;G212&amp;"/"&amp;H212&amp;"&amp;l=Czt/Sa")</f>
        <v>https://nakarte.me/#m=13/42.625028/0.409333&amp;l=Czt/Sa</v>
      </c>
      <c r="Y212" s="31" t="str">
        <f>"&lt;a href='https://www.google.com/maps/dir/42.8664,-2.6852/" &amp; G212&amp; "," &amp; H212 &amp; "' target='_blank'&gt;" &amp;"&lt;img src='/wp-content/uploads/icono-navegacion-google-maps-small.png' alt='Navegación Google Maps' title='Navegación Google Maps'&gt;" &amp; "&lt;/a&gt;"</f>
        <v>&lt;a href='https://www.google.com/maps/dir/42.8664,-2.6852/42.625028,0.409333' target='_blank'&gt;&lt;img src='/wp-content/uploads/icono-navegacion-google-maps-small.png' alt='Navegación Google Maps' title='Navegación Google Maps'&gt;&lt;/a&gt;</v>
      </c>
      <c r="Z212" s="46" t="str">
        <f>"&lt;a style='display: block; text-align: center; padding: 0px 0; font-size: 1.4em;' href='https://tresmiles.es/mapa.html?lat="&amp;G212&amp;"&amp;lon="&amp;H212&amp;"&amp;zoom=17'&gt;&lt;img src='/wp-content/uploads/icono-mapa-topografico-small.png' alt='Mapa' title='Mapa'&gt;&lt;/a&gt;"</f>
        <v>&lt;a style='display: block; text-align: center; padding: 0px 0; font-size: 1.4em;' href='https://tresmiles.es/mapa.html?lat=42.625028&amp;lon=0.409333&amp;zoom=17'&gt;&lt;img src='/wp-content/uploads/icono-mapa-topografico-small.png' alt='Mapa' title='Mapa'&gt;&lt;/a&gt;</v>
      </c>
      <c r="AA212" s="46" t="str">
        <f>IF(J212="",
"",
"&lt;div style='display: block; text-align: center; padding: 0px 0; font-size: 1.4em;'&gt;"&amp;
"&lt;a href='#!' class='open-popup' data-info='"&amp;"ℹ "&amp;J212&amp;"'&gt;"&amp;
"&lt;img src='/wp-content/uploads/icono-informacion-small.png' alt='Más información' title='Más información'&gt;"
&amp;"&lt;/a&gt;&lt;/div&gt;"
)</f>
        <v>&lt;div style='display: block; text-align: center; padding: 0px 0; font-size: 1.4em;'&gt;&lt;a href='#!' class='open-popup' data-info='ℹ Otro nombre en el historial OSM es "Pico Eriste Gran"'&gt;&lt;img src='/wp-content/uploads/icono-informacion-small.png' alt='Más información' title='Más información'&gt;&lt;/a&gt;&lt;/div&gt;</v>
      </c>
    </row>
    <row r="213" spans="1:27" ht="14.5" customHeight="1" x14ac:dyDescent="0.35">
      <c r="A213" s="32" t="s">
        <v>1025</v>
      </c>
      <c r="B213" s="32" t="s">
        <v>6</v>
      </c>
      <c r="C213" s="32" t="s">
        <v>1906</v>
      </c>
      <c r="D213" s="33" t="s">
        <v>1461</v>
      </c>
      <c r="E213" s="33" t="s">
        <v>563</v>
      </c>
      <c r="F213" s="34">
        <v>3041</v>
      </c>
      <c r="G213" s="38" t="s">
        <v>868</v>
      </c>
      <c r="H213" s="38" t="s">
        <v>869</v>
      </c>
      <c r="I213" s="37" t="s">
        <v>50</v>
      </c>
      <c r="J213" s="45"/>
      <c r="K213" s="45" t="s">
        <v>1022</v>
      </c>
      <c r="L213" s="45" t="s">
        <v>1022</v>
      </c>
      <c r="M213" s="55">
        <v>1</v>
      </c>
      <c r="N213" s="46" t="str">
        <f>"&lt;wpt lat="""&amp;G213&amp;""" lon="""&amp;H213&amp;"""&gt;&lt;ele&gt;"&amp;F213&amp;"&lt;/ele&gt;&lt;name&gt;"&amp;D213&amp;"&lt;/name&gt;&lt;desc&gt;Nombre oficial: "&amp;E213&amp;"&amp;#10;Altitud: "&amp;F213&amp;" m &amp;#10;Dificultad: "&amp;I213&amp;"&amp;#10;Más información: "&amp;J213&amp;"&lt;/desc&gt;&lt;/wpt&gt;"</f>
        <v>&lt;wpt lat="42.623250" lon="0.409028"&gt;&lt;ele&gt;3041&lt;/ele&gt;&lt;name&gt;Pico de Eriste Sur&lt;/name&gt;&lt;desc&gt;Nombre oficial: Punta de Peña Solana / Tuca de Bagüeñola S&amp;#10;Altitud: 3041 m &amp;#10;Dificultad: F+&amp;#10;Más información: &lt;/desc&gt;&lt;/wpt&gt;</v>
      </c>
      <c r="O213" s="48" t="str">
        <f>HYPERLINK("https://www.openstreetmap.org/edit#map=18/"&amp;G213 &amp; "/"&amp; H213 )</f>
        <v>https://www.openstreetmap.org/edit#map=18/42.623250/0.409028</v>
      </c>
      <c r="P213" s="31" t="str">
        <f>"&lt;a href='https://www.windy.com/"&amp;G213&amp;"/"&amp;H213&amp;"/wind?"&amp;G213&amp;","&amp;H213&amp;",13' target='_blank'&gt;&lt;img src='/wp-content/uploads/icono-windy-small.png' alt='Windy' title='Viento Windy'&gt;&lt;/a&gt;"</f>
        <v>&lt;a href='https://www.windy.com/42.623250/0.409028/wind?42.623250,0.409028,13' target='_blank'&gt;&lt;img src='/wp-content/uploads/icono-windy-small.png' alt='Windy' title='Viento Windy'&gt;&lt;/a&gt;</v>
      </c>
      <c r="Q213" s="47" t="str">
        <f>HYPERLINK("https://www.windy.com/"&amp;G213&amp;"/"&amp;H213&amp;"/wind?"&amp;G213&amp;","&amp;H213&amp;",13")</f>
        <v>https://www.windy.com/42.623250/0.409028/wind?42.623250,0.409028,13</v>
      </c>
      <c r="R213" s="31" t="str">
        <f>"&lt;a href='https://www.meteoblue.com/es/tiempo/pronostico/multimodel/"&amp;G213 &amp; "N" &amp; H213 &amp; "E" &amp; "' target='_blank'&gt;" &amp;"&lt;img src='/wp-content/uploads/icono-meteoblue-small.png' alt='Meteoblue' title='Multimodel Meteoblue'&gt;" &amp; "&lt;/a&gt;"</f>
        <v>&lt;a href='https://www.meteoblue.com/es/tiempo/pronostico/multimodel/42.623250N0.409028E' target='_blank'&gt;&lt;img src='/wp-content/uploads/icono-meteoblue-small.png' alt='Meteoblue' title='Multimodel Meteoblue'&gt;&lt;/a&gt;</v>
      </c>
      <c r="S213" s="47" t="str">
        <f>HYPERLINK("https://www.meteoblue.com/es/tiempo/pronostico/multimodel/"&amp;G213 &amp; "N" &amp; H213 &amp; "E")</f>
        <v>https://www.meteoblue.com/es/tiempo/pronostico/multimodel/42.623250N0.409028E</v>
      </c>
      <c r="T213" s="31" t="str">
        <f>"&lt;a href='https://brouter.de/brouter-web/#map=13/"&amp;G213&amp;"/"&amp;H213&amp;"/OpenTopoMap&amp;pois="&amp;H213&amp;","&amp;G213&amp; "' target='_blank'&gt;" &amp;"&lt;img src='/wp-content/uploads/icono-mapa-topografico-small.png' alt='Mapa topográfico brouter.de' title='Mapa topográfico brouter.de'&gt;" &amp; "&lt;/a&gt;"</f>
        <v>&lt;a href='https://brouter.de/brouter-web/#map=13/42.623250/0.409028/OpenTopoMap&amp;pois=0.409028,42.623250' target='_blank'&gt;&lt;img src='/wp-content/uploads/icono-mapa-topografico-small.png' alt='Mapa topográfico brouter.de' title='Mapa topográfico brouter.de'&gt;&lt;/a&gt;</v>
      </c>
      <c r="U213" s="47" t="str">
        <f>HYPERLINK("https://brouter.de/brouter-web/#map=13/"&amp;G213&amp;"/"&amp;H213&amp;"/OpenTopoMap&amp;pois="&amp;H213&amp;","&amp;G213)</f>
        <v>https://brouter.de/brouter-web/#map=13/42.623250/0.409028/OpenTopoMap&amp;pois=0.409028,42.623250</v>
      </c>
      <c r="V213" s="31" t="str">
        <f>"&lt;a href='https://gpx.studio/app#13/"&amp;G213&amp;"/"&amp;H213&amp;"' target='_blank'&gt;" &amp;"&lt;img src='/wp-content/uploads/icono-mapa-topografico-gpx-studio-small.png' alt='Mapa topográfico gpx.studio' title='Mapa topográfico gpx.studio'&gt;" &amp; "&lt;/a&gt;"</f>
        <v>&lt;a href='https://gpx.studio/app#13/42.623250/0.409028' target='_blank'&gt;&lt;img src='/wp-content/uploads/icono-mapa-topografico-gpx-studio-small.png' alt='Mapa topográfico gpx.studio' title='Mapa topográfico gpx.studio'&gt;&lt;/a&gt;</v>
      </c>
      <c r="W213" s="47" t="str">
        <f>HYPERLINK("https://gpx.studio/app#13/"&amp;G213&amp;"/"&amp;H213)</f>
        <v>https://gpx.studio/app#13/42.623250/0.409028</v>
      </c>
      <c r="X213" s="47" t="str">
        <f>HYPERLINK("https://nakarte.me/#m=13/"&amp;G213&amp;"/"&amp;H213&amp;"&amp;l=Czt/Sa")</f>
        <v>https://nakarte.me/#m=13/42.623250/0.409028&amp;l=Czt/Sa</v>
      </c>
      <c r="Y213" s="31" t="str">
        <f>"&lt;a href='https://www.google.com/maps/dir/42.8664,-2.6852/" &amp; G213&amp; "," &amp; H213 &amp; "' target='_blank'&gt;" &amp;"&lt;img src='/wp-content/uploads/icono-navegacion-google-maps-small.png' alt='Navegación Google Maps' title='Navegación Google Maps'&gt;" &amp; "&lt;/a&gt;"</f>
        <v>&lt;a href='https://www.google.com/maps/dir/42.8664,-2.6852/42.623250,0.409028' target='_blank'&gt;&lt;img src='/wp-content/uploads/icono-navegacion-google-maps-small.png' alt='Navegación Google Maps' title='Navegación Google Maps'&gt;&lt;/a&gt;</v>
      </c>
      <c r="Z213" s="46" t="str">
        <f>"&lt;a style='display: block; text-align: center; padding: 0px 0; font-size: 1.4em;' href='https://tresmiles.es/mapa.html?lat="&amp;G213&amp;"&amp;lon="&amp;H213&amp;"&amp;zoom=17'&gt;&lt;img src='/wp-content/uploads/icono-mapa-topografico-small.png' alt='Mapa' title='Mapa'&gt;&lt;/a&gt;"</f>
        <v>&lt;a style='display: block; text-align: center; padding: 0px 0; font-size: 1.4em;' href='https://tresmiles.es/mapa.html?lat=42.623250&amp;lon=0.409028&amp;zoom=17'&gt;&lt;img src='/wp-content/uploads/icono-mapa-topografico-small.png' alt='Mapa' title='Mapa'&gt;&lt;/a&gt;</v>
      </c>
      <c r="AA213" s="46" t="str">
        <f>IF(J213="",
"",
"&lt;div style='display: block; text-align: center; padding: 0px 0; font-size: 1.4em;'&gt;"&amp;
"&lt;a href='#!' class='open-popup' data-info='"&amp;"ℹ "&amp;J213&amp;"'&gt;"&amp;
"&lt;img src='/wp-content/uploads/icono-informacion-small.png' alt='Más información' title='Más información'&gt;"
&amp;"&lt;/a&gt;&lt;/div&gt;"
)</f>
        <v/>
      </c>
    </row>
    <row r="214" spans="1:27" ht="14.5" customHeight="1" x14ac:dyDescent="0.35">
      <c r="A214" s="32" t="s">
        <v>1025</v>
      </c>
      <c r="B214" s="32" t="s">
        <v>6</v>
      </c>
      <c r="C214" s="32" t="s">
        <v>1906</v>
      </c>
      <c r="D214" s="33" t="s">
        <v>1084</v>
      </c>
      <c r="E214" s="33" t="s">
        <v>585</v>
      </c>
      <c r="F214" s="34">
        <v>3031</v>
      </c>
      <c r="G214" s="38" t="s">
        <v>896</v>
      </c>
      <c r="H214" s="38" t="s">
        <v>897</v>
      </c>
      <c r="I214" s="37" t="s">
        <v>51</v>
      </c>
      <c r="J214" s="45"/>
      <c r="K214" s="45" t="s">
        <v>1022</v>
      </c>
      <c r="L214" s="45" t="s">
        <v>1022</v>
      </c>
      <c r="M214" s="55">
        <v>1</v>
      </c>
      <c r="N214" s="46" t="str">
        <f>"&lt;wpt lat="""&amp;G214&amp;""" lon="""&amp;H214&amp;"""&gt;&lt;ele&gt;"&amp;F214&amp;"&lt;/ele&gt;&lt;name&gt;"&amp;D214&amp;"&lt;/name&gt;&lt;desc&gt;Nombre oficial: "&amp;E214&amp;"&amp;#10;Altitud: "&amp;F214&amp;" m &amp;#10;Dificultad: "&amp;I214&amp;"&amp;#10;Más información: "&amp;J214&amp;"&lt;/desc&gt;&lt;/wpt&gt;"</f>
        <v>&lt;wpt lat="42.626611" lon="0.413083"&gt;&lt;ele&gt;3031&lt;/ele&gt;&lt;name&gt;Pico Beraldi / Eriste Norte&lt;/name&gt;&lt;desc&gt;Nombre oficial: Tuca de Bagüeñola N&amp;#10;Altitud: 3031 m &amp;#10;Dificultad: PD-&amp;#10;Más información: &lt;/desc&gt;&lt;/wpt&gt;</v>
      </c>
      <c r="O214" s="48" t="str">
        <f>HYPERLINK("https://www.openstreetmap.org/edit#map=18/"&amp;G214 &amp; "/"&amp; H214 )</f>
        <v>https://www.openstreetmap.org/edit#map=18/42.626611/0.413083</v>
      </c>
      <c r="P214" s="31" t="str">
        <f>"&lt;a href='https://www.windy.com/"&amp;G214&amp;"/"&amp;H214&amp;"/wind?"&amp;G214&amp;","&amp;H214&amp;",13' target='_blank'&gt;&lt;img src='/wp-content/uploads/icono-windy-small.png' alt='Windy' title='Viento Windy'&gt;&lt;/a&gt;"</f>
        <v>&lt;a href='https://www.windy.com/42.626611/0.413083/wind?42.626611,0.413083,13' target='_blank'&gt;&lt;img src='/wp-content/uploads/icono-windy-small.png' alt='Windy' title='Viento Windy'&gt;&lt;/a&gt;</v>
      </c>
      <c r="Q214" s="47" t="str">
        <f>HYPERLINK("https://www.windy.com/"&amp;G214&amp;"/"&amp;H214&amp;"/wind?"&amp;G214&amp;","&amp;H214&amp;",13")</f>
        <v>https://www.windy.com/42.626611/0.413083/wind?42.626611,0.413083,13</v>
      </c>
      <c r="R214" s="31" t="str">
        <f>"&lt;a href='https://www.meteoblue.com/es/tiempo/pronostico/multimodel/"&amp;G214 &amp; "N" &amp; H214 &amp; "E" &amp; "' target='_blank'&gt;" &amp;"&lt;img src='/wp-content/uploads/icono-meteoblue-small.png' alt='Meteoblue' title='Multimodel Meteoblue'&gt;" &amp; "&lt;/a&gt;"</f>
        <v>&lt;a href='https://www.meteoblue.com/es/tiempo/pronostico/multimodel/42.626611N0.413083E' target='_blank'&gt;&lt;img src='/wp-content/uploads/icono-meteoblue-small.png' alt='Meteoblue' title='Multimodel Meteoblue'&gt;&lt;/a&gt;</v>
      </c>
      <c r="S214" s="47" t="str">
        <f>HYPERLINK("https://www.meteoblue.com/es/tiempo/pronostico/multimodel/"&amp;G214 &amp; "N" &amp; H214 &amp; "E")</f>
        <v>https://www.meteoblue.com/es/tiempo/pronostico/multimodel/42.626611N0.413083E</v>
      </c>
      <c r="T214" s="31" t="str">
        <f>"&lt;a href='https://brouter.de/brouter-web/#map=13/"&amp;G214&amp;"/"&amp;H214&amp;"/OpenTopoMap&amp;pois="&amp;H214&amp;","&amp;G214&amp; "' target='_blank'&gt;" &amp;"&lt;img src='/wp-content/uploads/icono-mapa-topografico-small.png' alt='Mapa topográfico brouter.de' title='Mapa topográfico brouter.de'&gt;" &amp; "&lt;/a&gt;"</f>
        <v>&lt;a href='https://brouter.de/brouter-web/#map=13/42.626611/0.413083/OpenTopoMap&amp;pois=0.413083,42.626611' target='_blank'&gt;&lt;img src='/wp-content/uploads/icono-mapa-topografico-small.png' alt='Mapa topográfico brouter.de' title='Mapa topográfico brouter.de'&gt;&lt;/a&gt;</v>
      </c>
      <c r="U214" s="47" t="str">
        <f>HYPERLINK("https://brouter.de/brouter-web/#map=13/"&amp;G214&amp;"/"&amp;H214&amp;"/OpenTopoMap&amp;pois="&amp;H214&amp;","&amp;G214)</f>
        <v>https://brouter.de/brouter-web/#map=13/42.626611/0.413083/OpenTopoMap&amp;pois=0.413083,42.626611</v>
      </c>
      <c r="V214" s="31" t="str">
        <f>"&lt;a href='https://gpx.studio/app#13/"&amp;G214&amp;"/"&amp;H214&amp;"' target='_blank'&gt;" &amp;"&lt;img src='/wp-content/uploads/icono-mapa-topografico-gpx-studio-small.png' alt='Mapa topográfico gpx.studio' title='Mapa topográfico gpx.studio'&gt;" &amp; "&lt;/a&gt;"</f>
        <v>&lt;a href='https://gpx.studio/app#13/42.626611/0.413083' target='_blank'&gt;&lt;img src='/wp-content/uploads/icono-mapa-topografico-gpx-studio-small.png' alt='Mapa topográfico gpx.studio' title='Mapa topográfico gpx.studio'&gt;&lt;/a&gt;</v>
      </c>
      <c r="W214" s="47" t="str">
        <f>HYPERLINK("https://gpx.studio/app#13/"&amp;G214&amp;"/"&amp;H214)</f>
        <v>https://gpx.studio/app#13/42.626611/0.413083</v>
      </c>
      <c r="X214" s="47" t="str">
        <f>HYPERLINK("https://nakarte.me/#m=13/"&amp;G214&amp;"/"&amp;H214&amp;"&amp;l=Czt/Sa")</f>
        <v>https://nakarte.me/#m=13/42.626611/0.413083&amp;l=Czt/Sa</v>
      </c>
      <c r="Y214" s="31" t="str">
        <f>"&lt;a href='https://www.google.com/maps/dir/42.8664,-2.6852/" &amp; G214&amp; "," &amp; H214 &amp; "' target='_blank'&gt;" &amp;"&lt;img src='/wp-content/uploads/icono-navegacion-google-maps-small.png' alt='Navegación Google Maps' title='Navegación Google Maps'&gt;" &amp; "&lt;/a&gt;"</f>
        <v>&lt;a href='https://www.google.com/maps/dir/42.8664,-2.6852/42.626611,0.413083' target='_blank'&gt;&lt;img src='/wp-content/uploads/icono-navegacion-google-maps-small.png' alt='Navegación Google Maps' title='Navegación Google Maps'&gt;&lt;/a&gt;</v>
      </c>
      <c r="Z214" s="46" t="str">
        <f>"&lt;a style='display: block; text-align: center; padding: 0px 0; font-size: 1.4em;' href='https://tresmiles.es/mapa.html?lat="&amp;G214&amp;"&amp;lon="&amp;H214&amp;"&amp;zoom=17'&gt;&lt;img src='/wp-content/uploads/icono-mapa-topografico-small.png' alt='Mapa' title='Mapa'&gt;&lt;/a&gt;"</f>
        <v>&lt;a style='display: block; text-align: center; padding: 0px 0; font-size: 1.4em;' href='https://tresmiles.es/mapa.html?lat=42.626611&amp;lon=0.413083&amp;zoom=17'&gt;&lt;img src='/wp-content/uploads/icono-mapa-topografico-small.png' alt='Mapa' title='Mapa'&gt;&lt;/a&gt;</v>
      </c>
      <c r="AA214" s="46" t="str">
        <f>IF(J214="",
"",
"&lt;div style='display: block; text-align: center; padding: 0px 0; font-size: 1.4em;'&gt;"&amp;
"&lt;a href='#!' class='open-popup' data-info='"&amp;"ℹ "&amp;J214&amp;"'&gt;"&amp;
"&lt;img src='/wp-content/uploads/icono-informacion-small.png' alt='Más información' title='Más información'&gt;"
&amp;"&lt;/a&gt;&lt;/div&gt;"
)</f>
        <v/>
      </c>
    </row>
    <row r="215" spans="1:27" ht="14.5" customHeight="1" x14ac:dyDescent="0.35">
      <c r="A215" s="32" t="s">
        <v>1025</v>
      </c>
      <c r="B215" s="32" t="s">
        <v>6</v>
      </c>
      <c r="C215" s="32" t="s">
        <v>1906</v>
      </c>
      <c r="D215" s="33" t="s">
        <v>1082</v>
      </c>
      <c r="E215" s="33" t="s">
        <v>286</v>
      </c>
      <c r="F215" s="34">
        <v>3008</v>
      </c>
      <c r="G215" s="38" t="s">
        <v>940</v>
      </c>
      <c r="H215" s="38" t="s">
        <v>941</v>
      </c>
      <c r="I215" s="37" t="s">
        <v>52</v>
      </c>
      <c r="J215" s="45"/>
      <c r="K215" s="45" t="s">
        <v>1022</v>
      </c>
      <c r="L215" s="45" t="s">
        <v>1022</v>
      </c>
      <c r="M215" s="55">
        <v>1</v>
      </c>
      <c r="N215" s="46" t="str">
        <f>"&lt;wpt lat="""&amp;G215&amp;""" lon="""&amp;H215&amp;"""&gt;&lt;ele&gt;"&amp;F215&amp;"&lt;/ele&gt;&lt;name&gt;"&amp;D215&amp;"&lt;/name&gt;&lt;desc&gt;Nombre oficial: "&amp;E215&amp;"&amp;#10;Altitud: "&amp;F215&amp;" m &amp;#10;Dificultad: "&amp;I215&amp;"&amp;#10;Más información: "&amp;J215&amp;"&lt;/desc&gt;&lt;/wpt&gt;"</f>
        <v>&lt;wpt lat="42.631556" lon="0.425722"&gt;&lt;ele&gt;3008&lt;/ele&gt;&lt;name&gt;Pico de la Forqueta / Turets&lt;/name&gt;&lt;desc&gt;Nombre oficial: Tuca de la Forqueta N&amp;#10;Altitud: 3008 m &amp;#10;Dificultad: F&amp;#10;Más información: &lt;/desc&gt;&lt;/wpt&gt;</v>
      </c>
      <c r="O215" s="48" t="str">
        <f>HYPERLINK("https://www.openstreetmap.org/edit#map=18/"&amp;G215 &amp; "/"&amp; H215 )</f>
        <v>https://www.openstreetmap.org/edit#map=18/42.631556/0.425722</v>
      </c>
      <c r="P215" s="31" t="str">
        <f>"&lt;a href='https://www.windy.com/"&amp;G215&amp;"/"&amp;H215&amp;"/wind?"&amp;G215&amp;","&amp;H215&amp;",13' target='_blank'&gt;&lt;img src='/wp-content/uploads/icono-windy-small.png' alt='Windy' title='Viento Windy'&gt;&lt;/a&gt;"</f>
        <v>&lt;a href='https://www.windy.com/42.631556/0.425722/wind?42.631556,0.425722,13' target='_blank'&gt;&lt;img src='/wp-content/uploads/icono-windy-small.png' alt='Windy' title='Viento Windy'&gt;&lt;/a&gt;</v>
      </c>
      <c r="Q215" s="47" t="str">
        <f>HYPERLINK("https://www.windy.com/"&amp;G215&amp;"/"&amp;H215&amp;"/wind?"&amp;G215&amp;","&amp;H215&amp;",13")</f>
        <v>https://www.windy.com/42.631556/0.425722/wind?42.631556,0.425722,13</v>
      </c>
      <c r="R215" s="31" t="str">
        <f>"&lt;a href='https://www.meteoblue.com/es/tiempo/pronostico/multimodel/"&amp;G215 &amp; "N" &amp; H215 &amp; "E" &amp; "' target='_blank'&gt;" &amp;"&lt;img src='/wp-content/uploads/icono-meteoblue-small.png' alt='Meteoblue' title='Multimodel Meteoblue'&gt;" &amp; "&lt;/a&gt;"</f>
        <v>&lt;a href='https://www.meteoblue.com/es/tiempo/pronostico/multimodel/42.631556N0.425722E' target='_blank'&gt;&lt;img src='/wp-content/uploads/icono-meteoblue-small.png' alt='Meteoblue' title='Multimodel Meteoblue'&gt;&lt;/a&gt;</v>
      </c>
      <c r="S215" s="47" t="str">
        <f>HYPERLINK("https://www.meteoblue.com/es/tiempo/pronostico/multimodel/"&amp;G215 &amp; "N" &amp; H215 &amp; "E")</f>
        <v>https://www.meteoblue.com/es/tiempo/pronostico/multimodel/42.631556N0.425722E</v>
      </c>
      <c r="T215" s="31" t="str">
        <f>"&lt;a href='https://brouter.de/brouter-web/#map=13/"&amp;G215&amp;"/"&amp;H215&amp;"/OpenTopoMap&amp;pois="&amp;H215&amp;","&amp;G215&amp; "' target='_blank'&gt;" &amp;"&lt;img src='/wp-content/uploads/icono-mapa-topografico-small.png' alt='Mapa topográfico brouter.de' title='Mapa topográfico brouter.de'&gt;" &amp; "&lt;/a&gt;"</f>
        <v>&lt;a href='https://brouter.de/brouter-web/#map=13/42.631556/0.425722/OpenTopoMap&amp;pois=0.425722,42.631556' target='_blank'&gt;&lt;img src='/wp-content/uploads/icono-mapa-topografico-small.png' alt='Mapa topográfico brouter.de' title='Mapa topográfico brouter.de'&gt;&lt;/a&gt;</v>
      </c>
      <c r="U215" s="47" t="str">
        <f>HYPERLINK("https://brouter.de/brouter-web/#map=13/"&amp;G215&amp;"/"&amp;H215&amp;"/OpenTopoMap&amp;pois="&amp;H215&amp;","&amp;G215)</f>
        <v>https://brouter.de/brouter-web/#map=13/42.631556/0.425722/OpenTopoMap&amp;pois=0.425722,42.631556</v>
      </c>
      <c r="V215" s="31" t="str">
        <f>"&lt;a href='https://gpx.studio/app#13/"&amp;G215&amp;"/"&amp;H215&amp;"' target='_blank'&gt;" &amp;"&lt;img src='/wp-content/uploads/icono-mapa-topografico-gpx-studio-small.png' alt='Mapa topográfico gpx.studio' title='Mapa topográfico gpx.studio'&gt;" &amp; "&lt;/a&gt;"</f>
        <v>&lt;a href='https://gpx.studio/app#13/42.631556/0.425722' target='_blank'&gt;&lt;img src='/wp-content/uploads/icono-mapa-topografico-gpx-studio-small.png' alt='Mapa topográfico gpx.studio' title='Mapa topográfico gpx.studio'&gt;&lt;/a&gt;</v>
      </c>
      <c r="W215" s="47" t="str">
        <f>HYPERLINK("https://gpx.studio/app#13/"&amp;G215&amp;"/"&amp;H215)</f>
        <v>https://gpx.studio/app#13/42.631556/0.425722</v>
      </c>
      <c r="X215" s="47" t="str">
        <f>HYPERLINK("https://nakarte.me/#m=13/"&amp;G215&amp;"/"&amp;H215&amp;"&amp;l=Czt/Sa")</f>
        <v>https://nakarte.me/#m=13/42.631556/0.425722&amp;l=Czt/Sa</v>
      </c>
      <c r="Y215" s="31" t="str">
        <f>"&lt;a href='https://www.google.com/maps/dir/42.8664,-2.6852/" &amp; G215&amp; "," &amp; H215 &amp; "' target='_blank'&gt;" &amp;"&lt;img src='/wp-content/uploads/icono-navegacion-google-maps-small.png' alt='Navegación Google Maps' title='Navegación Google Maps'&gt;" &amp; "&lt;/a&gt;"</f>
        <v>&lt;a href='https://www.google.com/maps/dir/42.8664,-2.6852/42.631556,0.425722' target='_blank'&gt;&lt;img src='/wp-content/uploads/icono-navegacion-google-maps-small.png' alt='Navegación Google Maps' title='Navegación Google Maps'&gt;&lt;/a&gt;</v>
      </c>
      <c r="Z215" s="46" t="str">
        <f>"&lt;a style='display: block; text-align: center; padding: 0px 0; font-size: 1.4em;' href='https://tresmiles.es/mapa.html?lat="&amp;G215&amp;"&amp;lon="&amp;H215&amp;"&amp;zoom=17'&gt;&lt;img src='/wp-content/uploads/icono-mapa-topografico-small.png' alt='Mapa' title='Mapa'&gt;&lt;/a&gt;"</f>
        <v>&lt;a style='display: block; text-align: center; padding: 0px 0; font-size: 1.4em;' href='https://tresmiles.es/mapa.html?lat=42.631556&amp;lon=0.425722&amp;zoom=17'&gt;&lt;img src='/wp-content/uploads/icono-mapa-topografico-small.png' alt='Mapa' title='Mapa'&gt;&lt;/a&gt;</v>
      </c>
      <c r="AA215" s="46" t="str">
        <f>IF(J215="",
"",
"&lt;div style='display: block; text-align: center; padding: 0px 0; font-size: 1.4em;'&gt;"&amp;
"&lt;a href='#!' class='open-popup' data-info='"&amp;"ℹ "&amp;J215&amp;"'&gt;"&amp;
"&lt;img src='/wp-content/uploads/icono-informacion-small.png' alt='Más información' title='Más información'&gt;"
&amp;"&lt;/a&gt;&lt;/div&gt;"
)</f>
        <v/>
      </c>
    </row>
    <row r="216" spans="1:27" ht="14.5" customHeight="1" x14ac:dyDescent="0.35">
      <c r="A216" s="32" t="s">
        <v>1025</v>
      </c>
      <c r="B216" s="32" t="s">
        <v>6</v>
      </c>
      <c r="C216" s="32" t="s">
        <v>1906</v>
      </c>
      <c r="D216" s="33" t="s">
        <v>1083</v>
      </c>
      <c r="E216" s="33" t="s">
        <v>287</v>
      </c>
      <c r="F216" s="34">
        <v>3004</v>
      </c>
      <c r="G216" s="38" t="s">
        <v>948</v>
      </c>
      <c r="H216" s="38" t="s">
        <v>949</v>
      </c>
      <c r="I216" s="37" t="s">
        <v>52</v>
      </c>
      <c r="J216" s="45"/>
      <c r="K216" s="45" t="s">
        <v>1022</v>
      </c>
      <c r="L216" s="45" t="s">
        <v>1022</v>
      </c>
      <c r="M216" s="55">
        <v>1</v>
      </c>
      <c r="N216" s="46" t="str">
        <f>"&lt;wpt lat="""&amp;G216&amp;""" lon="""&amp;H216&amp;"""&gt;&lt;ele&gt;"&amp;F216&amp;"&lt;/ele&gt;&lt;name&gt;"&amp;D216&amp;"&lt;/name&gt;&lt;desc&gt;Nombre oficial: "&amp;E216&amp;"&amp;#10;Altitud: "&amp;F216&amp;" m &amp;#10;Dificultad: "&amp;I216&amp;"&amp;#10;Más información: "&amp;J216&amp;"&lt;/desc&gt;&lt;/wpt&gt;"</f>
        <v>&lt;wpt lat="42.630722" lon="0.426639"&gt;&lt;ele&gt;3004&lt;/ele&gt;&lt;name&gt;Pico SE de la Forqueta&lt;/name&gt;&lt;desc&gt;Nombre oficial: Tuca de la Forqueta S&amp;#10;Altitud: 3004 m &amp;#10;Dificultad: F&amp;#10;Más información: &lt;/desc&gt;&lt;/wpt&gt;</v>
      </c>
      <c r="O216" s="48" t="str">
        <f>HYPERLINK("https://www.openstreetmap.org/edit#map=18/"&amp;G216 &amp; "/"&amp; H216 )</f>
        <v>https://www.openstreetmap.org/edit#map=18/42.630722/0.426639</v>
      </c>
      <c r="P216" s="31" t="str">
        <f>"&lt;a href='https://www.windy.com/"&amp;G216&amp;"/"&amp;H216&amp;"/wind?"&amp;G216&amp;","&amp;H216&amp;",13' target='_blank'&gt;&lt;img src='/wp-content/uploads/icono-windy-small.png' alt='Windy' title='Viento Windy'&gt;&lt;/a&gt;"</f>
        <v>&lt;a href='https://www.windy.com/42.630722/0.426639/wind?42.630722,0.426639,13' target='_blank'&gt;&lt;img src='/wp-content/uploads/icono-windy-small.png' alt='Windy' title='Viento Windy'&gt;&lt;/a&gt;</v>
      </c>
      <c r="Q216" s="47" t="str">
        <f>HYPERLINK("https://www.windy.com/"&amp;G216&amp;"/"&amp;H216&amp;"/wind?"&amp;G216&amp;","&amp;H216&amp;",13")</f>
        <v>https://www.windy.com/42.630722/0.426639/wind?42.630722,0.426639,13</v>
      </c>
      <c r="R216" s="31" t="str">
        <f>"&lt;a href='https://www.meteoblue.com/es/tiempo/pronostico/multimodel/"&amp;G216 &amp; "N" &amp; H216 &amp; "E" &amp; "' target='_blank'&gt;" &amp;"&lt;img src='/wp-content/uploads/icono-meteoblue-small.png' alt='Meteoblue' title='Multimodel Meteoblue'&gt;" &amp; "&lt;/a&gt;"</f>
        <v>&lt;a href='https://www.meteoblue.com/es/tiempo/pronostico/multimodel/42.630722N0.426639E' target='_blank'&gt;&lt;img src='/wp-content/uploads/icono-meteoblue-small.png' alt='Meteoblue' title='Multimodel Meteoblue'&gt;&lt;/a&gt;</v>
      </c>
      <c r="S216" s="47" t="str">
        <f>HYPERLINK("https://www.meteoblue.com/es/tiempo/pronostico/multimodel/"&amp;G216 &amp; "N" &amp; H216 &amp; "E")</f>
        <v>https://www.meteoblue.com/es/tiempo/pronostico/multimodel/42.630722N0.426639E</v>
      </c>
      <c r="T216" s="31" t="str">
        <f>"&lt;a href='https://brouter.de/brouter-web/#map=13/"&amp;G216&amp;"/"&amp;H216&amp;"/OpenTopoMap&amp;pois="&amp;H216&amp;","&amp;G216&amp; "' target='_blank'&gt;" &amp;"&lt;img src='/wp-content/uploads/icono-mapa-topografico-small.png' alt='Mapa topográfico brouter.de' title='Mapa topográfico brouter.de'&gt;" &amp; "&lt;/a&gt;"</f>
        <v>&lt;a href='https://brouter.de/brouter-web/#map=13/42.630722/0.426639/OpenTopoMap&amp;pois=0.426639,42.630722' target='_blank'&gt;&lt;img src='/wp-content/uploads/icono-mapa-topografico-small.png' alt='Mapa topográfico brouter.de' title='Mapa topográfico brouter.de'&gt;&lt;/a&gt;</v>
      </c>
      <c r="U216" s="47" t="str">
        <f>HYPERLINK("https://brouter.de/brouter-web/#map=13/"&amp;G216&amp;"/"&amp;H216&amp;"/OpenTopoMap&amp;pois="&amp;H216&amp;","&amp;G216)</f>
        <v>https://brouter.de/brouter-web/#map=13/42.630722/0.426639/OpenTopoMap&amp;pois=0.426639,42.630722</v>
      </c>
      <c r="V216" s="31" t="str">
        <f>"&lt;a href='https://gpx.studio/app#13/"&amp;G216&amp;"/"&amp;H216&amp;"' target='_blank'&gt;" &amp;"&lt;img src='/wp-content/uploads/icono-mapa-topografico-gpx-studio-small.png' alt='Mapa topográfico gpx.studio' title='Mapa topográfico gpx.studio'&gt;" &amp; "&lt;/a&gt;"</f>
        <v>&lt;a href='https://gpx.studio/app#13/42.630722/0.426639' target='_blank'&gt;&lt;img src='/wp-content/uploads/icono-mapa-topografico-gpx-studio-small.png' alt='Mapa topográfico gpx.studio' title='Mapa topográfico gpx.studio'&gt;&lt;/a&gt;</v>
      </c>
      <c r="W216" s="47" t="str">
        <f>HYPERLINK("https://gpx.studio/app#13/"&amp;G216&amp;"/"&amp;H216)</f>
        <v>https://gpx.studio/app#13/42.630722/0.426639</v>
      </c>
      <c r="X216" s="47" t="str">
        <f>HYPERLINK("https://nakarte.me/#m=13/"&amp;G216&amp;"/"&amp;H216&amp;"&amp;l=Czt/Sa")</f>
        <v>https://nakarte.me/#m=13/42.630722/0.426639&amp;l=Czt/Sa</v>
      </c>
      <c r="Y216" s="31" t="str">
        <f>"&lt;a href='https://www.google.com/maps/dir/42.8664,-2.6852/" &amp; G216&amp; "," &amp; H216 &amp; "' target='_blank'&gt;" &amp;"&lt;img src='/wp-content/uploads/icono-navegacion-google-maps-small.png' alt='Navegación Google Maps' title='Navegación Google Maps'&gt;" &amp; "&lt;/a&gt;"</f>
        <v>&lt;a href='https://www.google.com/maps/dir/42.8664,-2.6852/42.630722,0.426639' target='_blank'&gt;&lt;img src='/wp-content/uploads/icono-navegacion-google-maps-small.png' alt='Navegación Google Maps' title='Navegación Google Maps'&gt;&lt;/a&gt;</v>
      </c>
      <c r="Z216" s="46" t="str">
        <f>"&lt;a style='display: block; text-align: center; padding: 0px 0; font-size: 1.4em;' href='https://tresmiles.es/mapa.html?lat="&amp;G216&amp;"&amp;lon="&amp;H216&amp;"&amp;zoom=17'&gt;&lt;img src='/wp-content/uploads/icono-mapa-topografico-small.png' alt='Mapa' title='Mapa'&gt;&lt;/a&gt;"</f>
        <v>&lt;a style='display: block; text-align: center; padding: 0px 0; font-size: 1.4em;' href='https://tresmiles.es/mapa.html?lat=42.630722&amp;lon=0.426639&amp;zoom=17'&gt;&lt;img src='/wp-content/uploads/icono-mapa-topografico-small.png' alt='Mapa' title='Mapa'&gt;&lt;/a&gt;</v>
      </c>
      <c r="AA216" s="46" t="str">
        <f>IF(J216="",
"",
"&lt;div style='display: block; text-align: center; padding: 0px 0; font-size: 1.4em;'&gt;"&amp;
"&lt;a href='#!' class='open-popup' data-info='"&amp;"ℹ "&amp;J216&amp;"'&gt;"&amp;
"&lt;img src='/wp-content/uploads/icono-informacion-small.png' alt='Más información' title='Más información'&gt;"
&amp;"&lt;/a&gt;&lt;/div&gt;"
)</f>
        <v/>
      </c>
    </row>
    <row r="217" spans="1:27" ht="14.5" customHeight="1" x14ac:dyDescent="0.35">
      <c r="A217" s="32" t="s">
        <v>1024</v>
      </c>
      <c r="B217" s="32" t="s">
        <v>6</v>
      </c>
      <c r="C217" s="32" t="s">
        <v>1907</v>
      </c>
      <c r="D217" s="33" t="s">
        <v>2306</v>
      </c>
      <c r="E217" s="33" t="s">
        <v>119</v>
      </c>
      <c r="F217" s="34">
        <v>3299</v>
      </c>
      <c r="G217" s="35" t="s">
        <v>661</v>
      </c>
      <c r="H217" s="35" t="s">
        <v>662</v>
      </c>
      <c r="I217" s="37" t="s">
        <v>50</v>
      </c>
      <c r="J217" s="45"/>
      <c r="K217" s="45" t="s">
        <v>1022</v>
      </c>
      <c r="L217" s="45" t="s">
        <v>1022</v>
      </c>
      <c r="M217" s="55">
        <v>1</v>
      </c>
      <c r="N217" s="46" t="str">
        <f>"&lt;wpt lat="""&amp;G217&amp;""" lon="""&amp;H217&amp;"""&gt;&lt;ele&gt;"&amp;F217&amp;"&lt;/ele&gt;&lt;name&gt;"&amp;D217&amp;"&lt;/name&gt;&lt;desc&gt;Nombre oficial: "&amp;E217&amp;"&amp;#10;Altitud: "&amp;F217&amp;" m &amp;#10;Dificultad: "&amp;I217&amp;"&amp;#10;Más información: "&amp;J217&amp;"&lt;/desc&gt;&lt;/wpt&gt;"</f>
        <v>&lt;wpt lat="42.774000" lon="-0.147306"&gt;&lt;ele&gt;3299&lt;/ele&gt;&lt;name&gt;Gran Vignemale / Pique Longue&lt;/name&gt;&lt;desc&gt;Nombre oficial: Punda de Camachibosa / Viñamala&amp;#10;Altitud: 3299 m &amp;#10;Dificultad: F+&amp;#10;Más información: &lt;/desc&gt;&lt;/wpt&gt;</v>
      </c>
      <c r="O217" s="48" t="str">
        <f>HYPERLINK("https://www.openstreetmap.org/edit#map=18/"&amp;G217 &amp; "/"&amp; H217 )</f>
        <v>https://www.openstreetmap.org/edit#map=18/42.774000/-0.147306</v>
      </c>
      <c r="P217" s="31" t="str">
        <f>"&lt;a href='https://www.windy.com/"&amp;G217&amp;"/"&amp;H217&amp;"/wind?"&amp;G217&amp;","&amp;H217&amp;",13' target='_blank'&gt;&lt;img src='/wp-content/uploads/icono-windy-small.png' alt='Windy' title='Viento Windy'&gt;&lt;/a&gt;"</f>
        <v>&lt;a href='https://www.windy.com/42.774000/-0.147306/wind?42.774000,-0.147306,13' target='_blank'&gt;&lt;img src='/wp-content/uploads/icono-windy-small.png' alt='Windy' title='Viento Windy'&gt;&lt;/a&gt;</v>
      </c>
      <c r="Q217" s="47" t="str">
        <f>HYPERLINK("https://www.windy.com/"&amp;G217&amp;"/"&amp;H217&amp;"/wind?"&amp;G217&amp;","&amp;H217&amp;",13")</f>
        <v>https://www.windy.com/42.774000/-0.147306/wind?42.774000,-0.147306,13</v>
      </c>
      <c r="R217" s="31" t="str">
        <f>"&lt;a href='https://www.meteoblue.com/es/tiempo/pronostico/multimodel/"&amp;G217 &amp; "N" &amp; H217 &amp; "E" &amp; "' target='_blank'&gt;" &amp;"&lt;img src='/wp-content/uploads/icono-meteoblue-small.png' alt='Meteoblue' title='Multimodel Meteoblue'&gt;" &amp; "&lt;/a&gt;"</f>
        <v>&lt;a href='https://www.meteoblue.com/es/tiempo/pronostico/multimodel/42.774000N-0.147306E' target='_blank'&gt;&lt;img src='/wp-content/uploads/icono-meteoblue-small.png' alt='Meteoblue' title='Multimodel Meteoblue'&gt;&lt;/a&gt;</v>
      </c>
      <c r="S217" s="47" t="str">
        <f>HYPERLINK("https://www.meteoblue.com/es/tiempo/pronostico/multimodel/"&amp;G217 &amp; "N" &amp; H217 &amp; "E")</f>
        <v>https://www.meteoblue.com/es/tiempo/pronostico/multimodel/42.774000N-0.147306E</v>
      </c>
      <c r="T217" s="31" t="str">
        <f>"&lt;a href='https://brouter.de/brouter-web/#map=13/"&amp;G217&amp;"/"&amp;H217&amp;"/OpenTopoMap&amp;pois="&amp;H217&amp;","&amp;G217&amp; "' target='_blank'&gt;" &amp;"&lt;img src='/wp-content/uploads/icono-mapa-topografico-small.png' alt='Mapa topográfico brouter.de' title='Mapa topográfico brouter.de'&gt;" &amp; "&lt;/a&gt;"</f>
        <v>&lt;a href='https://brouter.de/brouter-web/#map=13/42.774000/-0.147306/OpenTopoMap&amp;pois=-0.147306,42.774000' target='_blank'&gt;&lt;img src='/wp-content/uploads/icono-mapa-topografico-small.png' alt='Mapa topográfico brouter.de' title='Mapa topográfico brouter.de'&gt;&lt;/a&gt;</v>
      </c>
      <c r="U217" s="47" t="str">
        <f>HYPERLINK("https://brouter.de/brouter-web/#map=13/"&amp;G217&amp;"/"&amp;H217&amp;"/OpenTopoMap&amp;pois="&amp;H217&amp;","&amp;G217)</f>
        <v>https://brouter.de/brouter-web/#map=13/42.774000/-0.147306/OpenTopoMap&amp;pois=-0.147306,42.774000</v>
      </c>
      <c r="V217" s="31" t="str">
        <f>"&lt;a href='https://gpx.studio/app#13/"&amp;G217&amp;"/"&amp;H217&amp;"' target='_blank'&gt;" &amp;"&lt;img src='/wp-content/uploads/icono-mapa-topografico-gpx-studio-small.png' alt='Mapa topográfico gpx.studio' title='Mapa topográfico gpx.studio'&gt;" &amp; "&lt;/a&gt;"</f>
        <v>&lt;a href='https://gpx.studio/app#13/42.774000/-0.147306' target='_blank'&gt;&lt;img src='/wp-content/uploads/icono-mapa-topografico-gpx-studio-small.png' alt='Mapa topográfico gpx.studio' title='Mapa topográfico gpx.studio'&gt;&lt;/a&gt;</v>
      </c>
      <c r="W217" s="47" t="str">
        <f>HYPERLINK("https://gpx.studio/app#13/"&amp;G217&amp;"/"&amp;H217)</f>
        <v>https://gpx.studio/app#13/42.774000/-0.147306</v>
      </c>
      <c r="X217" s="47" t="str">
        <f>HYPERLINK("https://nakarte.me/#m=13/"&amp;G217&amp;"/"&amp;H217&amp;"&amp;l=Czt/Sa")</f>
        <v>https://nakarte.me/#m=13/42.774000/-0.147306&amp;l=Czt/Sa</v>
      </c>
      <c r="Y217" s="31" t="str">
        <f>"&lt;a href='https://www.google.com/maps/dir/42.8664,-2.6852/" &amp; G217&amp; "," &amp; H217 &amp; "' target='_blank'&gt;" &amp;"&lt;img src='/wp-content/uploads/icono-navegacion-google-maps-small.png' alt='Navegación Google Maps' title='Navegación Google Maps'&gt;" &amp; "&lt;/a&gt;"</f>
        <v>&lt;a href='https://www.google.com/maps/dir/42.8664,-2.6852/42.774000,-0.147306' target='_blank'&gt;&lt;img src='/wp-content/uploads/icono-navegacion-google-maps-small.png' alt='Navegación Google Maps' title='Navegación Google Maps'&gt;&lt;/a&gt;</v>
      </c>
      <c r="Z217" s="46" t="str">
        <f>"&lt;a style='display: block; text-align: center; padding: 0px 0; font-size: 1.4em;' href='https://tresmiles.es/mapa.html?lat="&amp;G217&amp;"&amp;lon="&amp;H217&amp;"&amp;zoom=17'&gt;&lt;img src='/wp-content/uploads/icono-mapa-topografico-small.png' alt='Mapa' title='Mapa'&gt;&lt;/a&gt;"</f>
        <v>&lt;a style='display: block; text-align: center; padding: 0px 0; font-size: 1.4em;' href='https://tresmiles.es/mapa.html?lat=42.774000&amp;lon=-0.147306&amp;zoom=17'&gt;&lt;img src='/wp-content/uploads/icono-mapa-topografico-small.png' alt='Mapa' title='Mapa'&gt;&lt;/a&gt;</v>
      </c>
      <c r="AA217" s="46" t="str">
        <f>IF(J217="",
"",
"&lt;div style='display: block; text-align: center; padding: 0px 0; font-size: 1.4em;'&gt;"&amp;
"&lt;a href='#!' class='open-popup' data-info='"&amp;"ℹ "&amp;J217&amp;"'&gt;"&amp;
"&lt;img src='/wp-content/uploads/icono-informacion-small.png' alt='Más información' title='Más información'&gt;"
&amp;"&lt;/a&gt;&lt;/div&gt;"
)</f>
        <v/>
      </c>
    </row>
    <row r="218" spans="1:27" ht="14.5" customHeight="1" x14ac:dyDescent="0.35">
      <c r="A218" s="32" t="s">
        <v>1024</v>
      </c>
      <c r="B218" s="32" t="s">
        <v>6</v>
      </c>
      <c r="C218" s="32" t="s">
        <v>1907</v>
      </c>
      <c r="D218" s="33" t="s">
        <v>980</v>
      </c>
      <c r="E218" s="33" t="s">
        <v>129</v>
      </c>
      <c r="F218" s="34">
        <v>3291</v>
      </c>
      <c r="G218" s="35" t="s">
        <v>669</v>
      </c>
      <c r="H218" s="35" t="s">
        <v>670</v>
      </c>
      <c r="I218" s="37" t="s">
        <v>52</v>
      </c>
      <c r="J218" s="45"/>
      <c r="K218" s="45" t="s">
        <v>1022</v>
      </c>
      <c r="L218" s="45" t="s">
        <v>1022</v>
      </c>
      <c r="M218" s="55">
        <v>2</v>
      </c>
      <c r="N218" s="46" t="str">
        <f>"&lt;wpt lat="""&amp;G218&amp;""" lon="""&amp;H218&amp;"""&gt;&lt;ele&gt;"&amp;F218&amp;"&lt;/ele&gt;&lt;name&gt;"&amp;D218&amp;"&lt;/name&gt;&lt;desc&gt;Nombre oficial: "&amp;E218&amp;"&amp;#10;Altitud: "&amp;F218&amp;" m &amp;#10;Dificultad: "&amp;I218&amp;"&amp;#10;Más información: "&amp;J218&amp;"&lt;/desc&gt;&lt;/wpt&gt;"</f>
        <v>&lt;wpt lat="42.773139" lon="-0.149750"&gt;&lt;ele&gt;3291&lt;/ele&gt;&lt;name&gt;Pico del Clot de la Hount&lt;/name&gt;&lt;desc&gt;Nombre oficial: Punda dero Clot dera Fuen&amp;#10;Altitud: 3291 m &amp;#10;Dificultad: F&amp;#10;Más información: &lt;/desc&gt;&lt;/wpt&gt;</v>
      </c>
      <c r="O218" s="48" t="str">
        <f>HYPERLINK("https://www.openstreetmap.org/edit#map=18/"&amp;G218 &amp; "/"&amp; H218 )</f>
        <v>https://www.openstreetmap.org/edit#map=18/42.773139/-0.149750</v>
      </c>
      <c r="P218" s="31" t="str">
        <f>"&lt;a href='https://www.windy.com/"&amp;G218&amp;"/"&amp;H218&amp;"/wind?"&amp;G218&amp;","&amp;H218&amp;",13' target='_blank'&gt;&lt;img src='/wp-content/uploads/icono-windy-small.png' alt='Windy' title='Viento Windy'&gt;&lt;/a&gt;"</f>
        <v>&lt;a href='https://www.windy.com/42.773139/-0.149750/wind?42.773139,-0.149750,13' target='_blank'&gt;&lt;img src='/wp-content/uploads/icono-windy-small.png' alt='Windy' title='Viento Windy'&gt;&lt;/a&gt;</v>
      </c>
      <c r="Q218" s="47" t="str">
        <f>HYPERLINK("https://www.windy.com/"&amp;G218&amp;"/"&amp;H218&amp;"/wind?"&amp;G218&amp;","&amp;H218&amp;",13")</f>
        <v>https://www.windy.com/42.773139/-0.149750/wind?42.773139,-0.149750,13</v>
      </c>
      <c r="R218" s="31" t="str">
        <f>"&lt;a href='https://www.meteoblue.com/es/tiempo/pronostico/multimodel/"&amp;G218 &amp; "N" &amp; H218 &amp; "E" &amp; "' target='_blank'&gt;" &amp;"&lt;img src='/wp-content/uploads/icono-meteoblue-small.png' alt='Meteoblue' title='Multimodel Meteoblue'&gt;" &amp; "&lt;/a&gt;"</f>
        <v>&lt;a href='https://www.meteoblue.com/es/tiempo/pronostico/multimodel/42.773139N-0.149750E' target='_blank'&gt;&lt;img src='/wp-content/uploads/icono-meteoblue-small.png' alt='Meteoblue' title='Multimodel Meteoblue'&gt;&lt;/a&gt;</v>
      </c>
      <c r="S218" s="47" t="str">
        <f>HYPERLINK("https://www.meteoblue.com/es/tiempo/pronostico/multimodel/"&amp;G218 &amp; "N" &amp; H218 &amp; "E")</f>
        <v>https://www.meteoblue.com/es/tiempo/pronostico/multimodel/42.773139N-0.149750E</v>
      </c>
      <c r="T218" s="31" t="str">
        <f>"&lt;a href='https://brouter.de/brouter-web/#map=13/"&amp;G218&amp;"/"&amp;H218&amp;"/OpenTopoMap&amp;pois="&amp;H218&amp;","&amp;G218&amp; "' target='_blank'&gt;" &amp;"&lt;img src='/wp-content/uploads/icono-mapa-topografico-small.png' alt='Mapa topográfico brouter.de' title='Mapa topográfico brouter.de'&gt;" &amp; "&lt;/a&gt;"</f>
        <v>&lt;a href='https://brouter.de/brouter-web/#map=13/42.773139/-0.149750/OpenTopoMap&amp;pois=-0.149750,42.773139' target='_blank'&gt;&lt;img src='/wp-content/uploads/icono-mapa-topografico-small.png' alt='Mapa topográfico brouter.de' title='Mapa topográfico brouter.de'&gt;&lt;/a&gt;</v>
      </c>
      <c r="U218" s="47" t="str">
        <f>HYPERLINK("https://brouter.de/brouter-web/#map=13/"&amp;G218&amp;"/"&amp;H218&amp;"/OpenTopoMap&amp;pois="&amp;H218&amp;","&amp;G218)</f>
        <v>https://brouter.de/brouter-web/#map=13/42.773139/-0.149750/OpenTopoMap&amp;pois=-0.149750,42.773139</v>
      </c>
      <c r="V218" s="31" t="str">
        <f>"&lt;a href='https://gpx.studio/app#13/"&amp;G218&amp;"/"&amp;H218&amp;"' target='_blank'&gt;" &amp;"&lt;img src='/wp-content/uploads/icono-mapa-topografico-gpx-studio-small.png' alt='Mapa topográfico gpx.studio' title='Mapa topográfico gpx.studio'&gt;" &amp; "&lt;/a&gt;"</f>
        <v>&lt;a href='https://gpx.studio/app#13/42.773139/-0.149750' target='_blank'&gt;&lt;img src='/wp-content/uploads/icono-mapa-topografico-gpx-studio-small.png' alt='Mapa topográfico gpx.studio' title='Mapa topográfico gpx.studio'&gt;&lt;/a&gt;</v>
      </c>
      <c r="W218" s="47" t="str">
        <f>HYPERLINK("https://gpx.studio/app#13/"&amp;G218&amp;"/"&amp;H218)</f>
        <v>https://gpx.studio/app#13/42.773139/-0.149750</v>
      </c>
      <c r="X218" s="47" t="str">
        <f>HYPERLINK("https://nakarte.me/#m=13/"&amp;G218&amp;"/"&amp;H218&amp;"&amp;l=Czt/Sa")</f>
        <v>https://nakarte.me/#m=13/42.773139/-0.149750&amp;l=Czt/Sa</v>
      </c>
      <c r="Y218" s="31" t="str">
        <f>"&lt;a href='https://www.google.com/maps/dir/42.8664,-2.6852/" &amp; G218&amp; "," &amp; H218 &amp; "' target='_blank'&gt;" &amp;"&lt;img src='/wp-content/uploads/icono-navegacion-google-maps-small.png' alt='Navegación Google Maps' title='Navegación Google Maps'&gt;" &amp; "&lt;/a&gt;"</f>
        <v>&lt;a href='https://www.google.com/maps/dir/42.8664,-2.6852/42.773139,-0.149750' target='_blank'&gt;&lt;img src='/wp-content/uploads/icono-navegacion-google-maps-small.png' alt='Navegación Google Maps' title='Navegación Google Maps'&gt;&lt;/a&gt;</v>
      </c>
      <c r="Z218" s="46" t="str">
        <f>"&lt;a style='display: block; text-align: center; padding: 0px 0; font-size: 1.4em;' href='https://tresmiles.es/mapa.html?lat="&amp;G218&amp;"&amp;lon="&amp;H218&amp;"&amp;zoom=17'&gt;&lt;img src='/wp-content/uploads/icono-mapa-topografico-small.png' alt='Mapa' title='Mapa'&gt;&lt;/a&gt;"</f>
        <v>&lt;a style='display: block; text-align: center; padding: 0px 0; font-size: 1.4em;' href='https://tresmiles.es/mapa.html?lat=42.773139&amp;lon=-0.149750&amp;zoom=17'&gt;&lt;img src='/wp-content/uploads/icono-mapa-topografico-small.png' alt='Mapa' title='Mapa'&gt;&lt;/a&gt;</v>
      </c>
      <c r="AA218" s="46" t="str">
        <f>IF(J218="",
"",
"&lt;div style='display: block; text-align: center; padding: 0px 0; font-size: 1.4em;'&gt;"&amp;
"&lt;a href='#!' class='open-popup' data-info='"&amp;"ℹ "&amp;J218&amp;"'&gt;"&amp;
"&lt;img src='/wp-content/uploads/icono-informacion-small.png' alt='Más información' title='Más información'&gt;"
&amp;"&lt;/a&gt;&lt;/div&gt;"
)</f>
        <v/>
      </c>
    </row>
    <row r="219" spans="1:27" ht="14.5" customHeight="1" x14ac:dyDescent="0.35">
      <c r="A219" s="32" t="s">
        <v>1024</v>
      </c>
      <c r="B219" s="32" t="s">
        <v>6</v>
      </c>
      <c r="C219" s="32" t="s">
        <v>1907</v>
      </c>
      <c r="D219" s="33" t="s">
        <v>132</v>
      </c>
      <c r="E219" s="33" t="s">
        <v>243</v>
      </c>
      <c r="F219" s="34">
        <v>3248</v>
      </c>
      <c r="G219" s="35" t="s">
        <v>695</v>
      </c>
      <c r="H219" s="35" t="s">
        <v>696</v>
      </c>
      <c r="I219" s="37" t="s">
        <v>52</v>
      </c>
      <c r="J219" s="45"/>
      <c r="K219" s="45" t="s">
        <v>1022</v>
      </c>
      <c r="L219" s="45" t="s">
        <v>1022</v>
      </c>
      <c r="M219" s="55">
        <v>2</v>
      </c>
      <c r="N219" s="46" t="str">
        <f>"&lt;wpt lat="""&amp;G219&amp;""" lon="""&amp;H219&amp;"""&gt;&lt;ele&gt;"&amp;F219&amp;"&lt;/ele&gt;&lt;name&gt;"&amp;D219&amp;"&lt;/name&gt;&lt;desc&gt;Nombre oficial: "&amp;E219&amp;"&amp;#10;Altitud: "&amp;F219&amp;" m &amp;#10;Dificultad: "&amp;I219&amp;"&amp;#10;Más información: "&amp;J219&amp;"&lt;/desc&gt;&lt;/wpt&gt;"</f>
        <v>&lt;wpt lat="42.769222" lon="-0.149806"&gt;&lt;ele&gt;3248&lt;/ele&gt;&lt;name&gt;Pico de Cerbillona&lt;/name&gt;&lt;desc&gt;Nombre oficial: Punda dero Zerbillonar&amp;#10;Altitud: 3248 m &amp;#10;Dificultad: F&amp;#10;Más información: &lt;/desc&gt;&lt;/wpt&gt;</v>
      </c>
      <c r="O219" s="48" t="str">
        <f>HYPERLINK("https://www.openstreetmap.org/edit#map=18/"&amp;G219 &amp; "/"&amp; H219 )</f>
        <v>https://www.openstreetmap.org/edit#map=18/42.769222/-0.149806</v>
      </c>
      <c r="P219" s="31" t="str">
        <f>"&lt;a href='https://www.windy.com/"&amp;G219&amp;"/"&amp;H219&amp;"/wind?"&amp;G219&amp;","&amp;H219&amp;",13' target='_blank'&gt;&lt;img src='/wp-content/uploads/icono-windy-small.png' alt='Windy' title='Viento Windy'&gt;&lt;/a&gt;"</f>
        <v>&lt;a href='https://www.windy.com/42.769222/-0.149806/wind?42.769222,-0.149806,13' target='_blank'&gt;&lt;img src='/wp-content/uploads/icono-windy-small.png' alt='Windy' title='Viento Windy'&gt;&lt;/a&gt;</v>
      </c>
      <c r="Q219" s="47" t="str">
        <f>HYPERLINK("https://www.windy.com/"&amp;G219&amp;"/"&amp;H219&amp;"/wind?"&amp;G219&amp;","&amp;H219&amp;",13")</f>
        <v>https://www.windy.com/42.769222/-0.149806/wind?42.769222,-0.149806,13</v>
      </c>
      <c r="R219" s="31" t="str">
        <f>"&lt;a href='https://www.meteoblue.com/es/tiempo/pronostico/multimodel/"&amp;G219 &amp; "N" &amp; H219 &amp; "E" &amp; "' target='_blank'&gt;" &amp;"&lt;img src='/wp-content/uploads/icono-meteoblue-small.png' alt='Meteoblue' title='Multimodel Meteoblue'&gt;" &amp; "&lt;/a&gt;"</f>
        <v>&lt;a href='https://www.meteoblue.com/es/tiempo/pronostico/multimodel/42.769222N-0.149806E' target='_blank'&gt;&lt;img src='/wp-content/uploads/icono-meteoblue-small.png' alt='Meteoblue' title='Multimodel Meteoblue'&gt;&lt;/a&gt;</v>
      </c>
      <c r="S219" s="47" t="str">
        <f>HYPERLINK("https://www.meteoblue.com/es/tiempo/pronostico/multimodel/"&amp;G219 &amp; "N" &amp; H219 &amp; "E")</f>
        <v>https://www.meteoblue.com/es/tiempo/pronostico/multimodel/42.769222N-0.149806E</v>
      </c>
      <c r="T219" s="31" t="str">
        <f>"&lt;a href='https://brouter.de/brouter-web/#map=13/"&amp;G219&amp;"/"&amp;H219&amp;"/OpenTopoMap&amp;pois="&amp;H219&amp;","&amp;G219&amp; "' target='_blank'&gt;" &amp;"&lt;img src='/wp-content/uploads/icono-mapa-topografico-small.png' alt='Mapa topográfico brouter.de' title='Mapa topográfico brouter.de'&gt;" &amp; "&lt;/a&gt;"</f>
        <v>&lt;a href='https://brouter.de/brouter-web/#map=13/42.769222/-0.149806/OpenTopoMap&amp;pois=-0.149806,42.769222' target='_blank'&gt;&lt;img src='/wp-content/uploads/icono-mapa-topografico-small.png' alt='Mapa topográfico brouter.de' title='Mapa topográfico brouter.de'&gt;&lt;/a&gt;</v>
      </c>
      <c r="U219" s="47" t="str">
        <f>HYPERLINK("https://brouter.de/brouter-web/#map=13/"&amp;G219&amp;"/"&amp;H219&amp;"/OpenTopoMap&amp;pois="&amp;H219&amp;","&amp;G219)</f>
        <v>https://brouter.de/brouter-web/#map=13/42.769222/-0.149806/OpenTopoMap&amp;pois=-0.149806,42.769222</v>
      </c>
      <c r="V219" s="31" t="str">
        <f>"&lt;a href='https://gpx.studio/app#13/"&amp;G219&amp;"/"&amp;H219&amp;"' target='_blank'&gt;" &amp;"&lt;img src='/wp-content/uploads/icono-mapa-topografico-gpx-studio-small.png' alt='Mapa topográfico gpx.studio' title='Mapa topográfico gpx.studio'&gt;" &amp; "&lt;/a&gt;"</f>
        <v>&lt;a href='https://gpx.studio/app#13/42.769222/-0.149806' target='_blank'&gt;&lt;img src='/wp-content/uploads/icono-mapa-topografico-gpx-studio-small.png' alt='Mapa topográfico gpx.studio' title='Mapa topográfico gpx.studio'&gt;&lt;/a&gt;</v>
      </c>
      <c r="W219" s="47" t="str">
        <f>HYPERLINK("https://gpx.studio/app#13/"&amp;G219&amp;"/"&amp;H219)</f>
        <v>https://gpx.studio/app#13/42.769222/-0.149806</v>
      </c>
      <c r="X219" s="47" t="str">
        <f>HYPERLINK("https://nakarte.me/#m=13/"&amp;G219&amp;"/"&amp;H219&amp;"&amp;l=Czt/Sa")</f>
        <v>https://nakarte.me/#m=13/42.769222/-0.149806&amp;l=Czt/Sa</v>
      </c>
      <c r="Y219" s="31" t="str">
        <f>"&lt;a href='https://www.google.com/maps/dir/42.8664,-2.6852/" &amp; G219&amp; "," &amp; H219 &amp; "' target='_blank'&gt;" &amp;"&lt;img src='/wp-content/uploads/icono-navegacion-google-maps-small.png' alt='Navegación Google Maps' title='Navegación Google Maps'&gt;" &amp; "&lt;/a&gt;"</f>
        <v>&lt;a href='https://www.google.com/maps/dir/42.8664,-2.6852/42.769222,-0.149806' target='_blank'&gt;&lt;img src='/wp-content/uploads/icono-navegacion-google-maps-small.png' alt='Navegación Google Maps' title='Navegación Google Maps'&gt;&lt;/a&gt;</v>
      </c>
      <c r="Z219" s="46" t="str">
        <f>"&lt;a style='display: block; text-align: center; padding: 0px 0; font-size: 1.4em;' href='https://tresmiles.es/mapa.html?lat="&amp;G219&amp;"&amp;lon="&amp;H219&amp;"&amp;zoom=17'&gt;&lt;img src='/wp-content/uploads/icono-mapa-topografico-small.png' alt='Mapa' title='Mapa'&gt;&lt;/a&gt;"</f>
        <v>&lt;a style='display: block; text-align: center; padding: 0px 0; font-size: 1.4em;' href='https://tresmiles.es/mapa.html?lat=42.769222&amp;lon=-0.149806&amp;zoom=17'&gt;&lt;img src='/wp-content/uploads/icono-mapa-topografico-small.png' alt='Mapa' title='Mapa'&gt;&lt;/a&gt;</v>
      </c>
      <c r="AA219" s="46" t="str">
        <f>IF(J219="",
"",
"&lt;div style='display: block; text-align: center; padding: 0px 0; font-size: 1.4em;'&gt;"&amp;
"&lt;a href='#!' class='open-popup' data-info='"&amp;"ℹ "&amp;J219&amp;"'&gt;"&amp;
"&lt;img src='/wp-content/uploads/icono-informacion-small.png' alt='Más información' title='Más información'&gt;"
&amp;"&lt;/a&gt;&lt;/div&gt;"
)</f>
        <v/>
      </c>
    </row>
    <row r="220" spans="1:27" ht="14.5" customHeight="1" x14ac:dyDescent="0.35">
      <c r="A220" s="32" t="s">
        <v>1024</v>
      </c>
      <c r="B220" s="32" t="s">
        <v>6</v>
      </c>
      <c r="C220" s="32" t="s">
        <v>1907</v>
      </c>
      <c r="D220" s="33" t="s">
        <v>981</v>
      </c>
      <c r="E220" s="33" t="s">
        <v>137</v>
      </c>
      <c r="F220" s="34">
        <v>3227</v>
      </c>
      <c r="G220" s="35" t="s">
        <v>699</v>
      </c>
      <c r="H220" s="35" t="s">
        <v>700</v>
      </c>
      <c r="I220" s="37" t="s">
        <v>52</v>
      </c>
      <c r="J220" s="45"/>
      <c r="K220" s="45" t="s">
        <v>1022</v>
      </c>
      <c r="L220" s="45" t="s">
        <v>1022</v>
      </c>
      <c r="M220" s="55">
        <v>1</v>
      </c>
      <c r="N220" s="46" t="str">
        <f>"&lt;wpt lat="""&amp;G220&amp;""" lon="""&amp;H220&amp;"""&gt;&lt;ele&gt;"&amp;F220&amp;"&lt;/ele&gt;&lt;name&gt;"&amp;D220&amp;"&lt;/name&gt;&lt;desc&gt;Nombre oficial: "&amp;E220&amp;"&amp;#10;Altitud: "&amp;F220&amp;" m &amp;#10;Dificultad: "&amp;I220&amp;"&amp;#10;Más información: "&amp;J220&amp;"&lt;/desc&gt;&lt;/wpt&gt;"</f>
        <v>&lt;wpt lat="42.768361" lon="-0.146583"&gt;&lt;ele&gt;3227&lt;/ele&gt;&lt;name&gt;Pico Central&lt;/name&gt;&lt;desc&gt;Nombre oficial: Punda dera Blanquera&amp;#10;Altitud: 3227 m &amp;#10;Dificultad: F&amp;#10;Más información: &lt;/desc&gt;&lt;/wpt&gt;</v>
      </c>
      <c r="O220" s="48" t="str">
        <f>HYPERLINK("https://www.openstreetmap.org/edit#map=18/"&amp;G220 &amp; "/"&amp; H220 )</f>
        <v>https://www.openstreetmap.org/edit#map=18/42.768361/-0.146583</v>
      </c>
      <c r="P220" s="31" t="str">
        <f>"&lt;a href='https://www.windy.com/"&amp;G220&amp;"/"&amp;H220&amp;"/wind?"&amp;G220&amp;","&amp;H220&amp;",13' target='_blank'&gt;&lt;img src='/wp-content/uploads/icono-windy-small.png' alt='Windy' title='Viento Windy'&gt;&lt;/a&gt;"</f>
        <v>&lt;a href='https://www.windy.com/42.768361/-0.146583/wind?42.768361,-0.146583,13' target='_blank'&gt;&lt;img src='/wp-content/uploads/icono-windy-small.png' alt='Windy' title='Viento Windy'&gt;&lt;/a&gt;</v>
      </c>
      <c r="Q220" s="47" t="str">
        <f>HYPERLINK("https://www.windy.com/"&amp;G220&amp;"/"&amp;H220&amp;"/wind?"&amp;G220&amp;","&amp;H220&amp;",13")</f>
        <v>https://www.windy.com/42.768361/-0.146583/wind?42.768361,-0.146583,13</v>
      </c>
      <c r="R220" s="31" t="str">
        <f>"&lt;a href='https://www.meteoblue.com/es/tiempo/pronostico/multimodel/"&amp;G220 &amp; "N" &amp; H220 &amp; "E" &amp; "' target='_blank'&gt;" &amp;"&lt;img src='/wp-content/uploads/icono-meteoblue-small.png' alt='Meteoblue' title='Multimodel Meteoblue'&gt;" &amp; "&lt;/a&gt;"</f>
        <v>&lt;a href='https://www.meteoblue.com/es/tiempo/pronostico/multimodel/42.768361N-0.146583E' target='_blank'&gt;&lt;img src='/wp-content/uploads/icono-meteoblue-small.png' alt='Meteoblue' title='Multimodel Meteoblue'&gt;&lt;/a&gt;</v>
      </c>
      <c r="S220" s="47" t="str">
        <f>HYPERLINK("https://www.meteoblue.com/es/tiempo/pronostico/multimodel/"&amp;G220 &amp; "N" &amp; H220 &amp; "E")</f>
        <v>https://www.meteoblue.com/es/tiempo/pronostico/multimodel/42.768361N-0.146583E</v>
      </c>
      <c r="T220" s="31" t="str">
        <f>"&lt;a href='https://brouter.de/brouter-web/#map=13/"&amp;G220&amp;"/"&amp;H220&amp;"/OpenTopoMap&amp;pois="&amp;H220&amp;","&amp;G220&amp; "' target='_blank'&gt;" &amp;"&lt;img src='/wp-content/uploads/icono-mapa-topografico-small.png' alt='Mapa topográfico brouter.de' title='Mapa topográfico brouter.de'&gt;" &amp; "&lt;/a&gt;"</f>
        <v>&lt;a href='https://brouter.de/brouter-web/#map=13/42.768361/-0.146583/OpenTopoMap&amp;pois=-0.146583,42.768361' target='_blank'&gt;&lt;img src='/wp-content/uploads/icono-mapa-topografico-small.png' alt='Mapa topográfico brouter.de' title='Mapa topográfico brouter.de'&gt;&lt;/a&gt;</v>
      </c>
      <c r="U220" s="47" t="str">
        <f>HYPERLINK("https://brouter.de/brouter-web/#map=13/"&amp;G220&amp;"/"&amp;H220&amp;"/OpenTopoMap&amp;pois="&amp;H220&amp;","&amp;G220)</f>
        <v>https://brouter.de/brouter-web/#map=13/42.768361/-0.146583/OpenTopoMap&amp;pois=-0.146583,42.768361</v>
      </c>
      <c r="V220" s="31" t="str">
        <f>"&lt;a href='https://gpx.studio/app#13/"&amp;G220&amp;"/"&amp;H220&amp;"' target='_blank'&gt;" &amp;"&lt;img src='/wp-content/uploads/icono-mapa-topografico-gpx-studio-small.png' alt='Mapa topográfico gpx.studio' title='Mapa topográfico gpx.studio'&gt;" &amp; "&lt;/a&gt;"</f>
        <v>&lt;a href='https://gpx.studio/app#13/42.768361/-0.146583' target='_blank'&gt;&lt;img src='/wp-content/uploads/icono-mapa-topografico-gpx-studio-small.png' alt='Mapa topográfico gpx.studio' title='Mapa topográfico gpx.studio'&gt;&lt;/a&gt;</v>
      </c>
      <c r="W220" s="47" t="str">
        <f>HYPERLINK("https://gpx.studio/app#13/"&amp;G220&amp;"/"&amp;H220)</f>
        <v>https://gpx.studio/app#13/42.768361/-0.146583</v>
      </c>
      <c r="X220" s="47" t="str">
        <f>HYPERLINK("https://nakarte.me/#m=13/"&amp;G220&amp;"/"&amp;H220&amp;"&amp;l=Czt/Sa")</f>
        <v>https://nakarte.me/#m=13/42.768361/-0.146583&amp;l=Czt/Sa</v>
      </c>
      <c r="Y220" s="31" t="str">
        <f>"&lt;a href='https://www.google.com/maps/dir/42.8664,-2.6852/" &amp; G220&amp; "," &amp; H220 &amp; "' target='_blank'&gt;" &amp;"&lt;img src='/wp-content/uploads/icono-navegacion-google-maps-small.png' alt='Navegación Google Maps' title='Navegación Google Maps'&gt;" &amp; "&lt;/a&gt;"</f>
        <v>&lt;a href='https://www.google.com/maps/dir/42.8664,-2.6852/42.768361,-0.146583' target='_blank'&gt;&lt;img src='/wp-content/uploads/icono-navegacion-google-maps-small.png' alt='Navegación Google Maps' title='Navegación Google Maps'&gt;&lt;/a&gt;</v>
      </c>
      <c r="Z220" s="46" t="str">
        <f>"&lt;a style='display: block; text-align: center; padding: 0px 0; font-size: 1.4em;' href='https://tresmiles.es/mapa.html?lat="&amp;G220&amp;"&amp;lon="&amp;H220&amp;"&amp;zoom=17'&gt;&lt;img src='/wp-content/uploads/icono-mapa-topografico-small.png' alt='Mapa' title='Mapa'&gt;&lt;/a&gt;"</f>
        <v>&lt;a style='display: block; text-align: center; padding: 0px 0; font-size: 1.4em;' href='https://tresmiles.es/mapa.html?lat=42.768361&amp;lon=-0.146583&amp;zoom=17'&gt;&lt;img src='/wp-content/uploads/icono-mapa-topografico-small.png' alt='Mapa' title='Mapa'&gt;&lt;/a&gt;</v>
      </c>
      <c r="AA220" s="46" t="str">
        <f>IF(J220="",
"",
"&lt;div style='display: block; text-align: center; padding: 0px 0; font-size: 1.4em;'&gt;"&amp;
"&lt;a href='#!' class='open-popup' data-info='"&amp;"ℹ "&amp;J220&amp;"'&gt;"&amp;
"&lt;img src='/wp-content/uploads/icono-informacion-small.png' alt='Más información' title='Más información'&gt;"
&amp;"&lt;/a&gt;&lt;/div&gt;"
)</f>
        <v/>
      </c>
    </row>
    <row r="221" spans="1:27" ht="14.5" customHeight="1" x14ac:dyDescent="0.35">
      <c r="A221" s="32" t="s">
        <v>1024</v>
      </c>
      <c r="B221" s="32" t="s">
        <v>6</v>
      </c>
      <c r="C221" s="32" t="s">
        <v>1907</v>
      </c>
      <c r="D221" s="33" t="s">
        <v>954</v>
      </c>
      <c r="E221" s="33" t="s">
        <v>141</v>
      </c>
      <c r="F221" s="34">
        <v>3217</v>
      </c>
      <c r="G221" s="35" t="s">
        <v>705</v>
      </c>
      <c r="H221" s="35" t="s">
        <v>706</v>
      </c>
      <c r="I221" s="37" t="s">
        <v>51</v>
      </c>
      <c r="J221" s="45"/>
      <c r="K221" s="45" t="s">
        <v>1022</v>
      </c>
      <c r="L221" s="45" t="s">
        <v>1022</v>
      </c>
      <c r="M221" s="55">
        <v>1</v>
      </c>
      <c r="N221" s="46" t="str">
        <f>"&lt;wpt lat="""&amp;G221&amp;""" lon="""&amp;H221&amp;"""&gt;&lt;ele&gt;"&amp;F221&amp;"&lt;/ele&gt;&lt;name&gt;"&amp;D221&amp;"&lt;/name&gt;&lt;desc&gt;Nombre oficial: "&amp;E221&amp;"&amp;#10;Altitud: "&amp;F221&amp;" m &amp;#10;Dificultad: "&amp;I221&amp;"&amp;#10;Más información: "&amp;J221&amp;"&lt;/desc&gt;&lt;/wpt&gt;"</f>
        <v>&lt;wpt lat="42.766333" lon="-0.138361"&gt;&lt;ele&gt;3217&lt;/ele&gt;&lt;name&gt;Monferrat&lt;/name&gt;&lt;desc&gt;Nombre oficial: Pico de Monferrato&amp;#10;Altitud: 3217 m &amp;#10;Dificultad: PD-&amp;#10;Más información: &lt;/desc&gt;&lt;/wpt&gt;</v>
      </c>
      <c r="O221" s="48" t="str">
        <f>HYPERLINK("https://www.openstreetmap.org/edit#map=18/"&amp;G221 &amp; "/"&amp; H221 )</f>
        <v>https://www.openstreetmap.org/edit#map=18/42.766333/-0.138361</v>
      </c>
      <c r="P221" s="31" t="str">
        <f>"&lt;a href='https://www.windy.com/"&amp;G221&amp;"/"&amp;H221&amp;"/wind?"&amp;G221&amp;","&amp;H221&amp;",13' target='_blank'&gt;&lt;img src='/wp-content/uploads/icono-windy-small.png' alt='Windy' title='Viento Windy'&gt;&lt;/a&gt;"</f>
        <v>&lt;a href='https://www.windy.com/42.766333/-0.138361/wind?42.766333,-0.138361,13' target='_blank'&gt;&lt;img src='/wp-content/uploads/icono-windy-small.png' alt='Windy' title='Viento Windy'&gt;&lt;/a&gt;</v>
      </c>
      <c r="Q221" s="47" t="str">
        <f>HYPERLINK("https://www.windy.com/"&amp;G221&amp;"/"&amp;H221&amp;"/wind?"&amp;G221&amp;","&amp;H221&amp;",13")</f>
        <v>https://www.windy.com/42.766333/-0.138361/wind?42.766333,-0.138361,13</v>
      </c>
      <c r="R221" s="31" t="str">
        <f>"&lt;a href='https://www.meteoblue.com/es/tiempo/pronostico/multimodel/"&amp;G221 &amp; "N" &amp; H221 &amp; "E" &amp; "' target='_blank'&gt;" &amp;"&lt;img src='/wp-content/uploads/icono-meteoblue-small.png' alt='Meteoblue' title='Multimodel Meteoblue'&gt;" &amp; "&lt;/a&gt;"</f>
        <v>&lt;a href='https://www.meteoblue.com/es/tiempo/pronostico/multimodel/42.766333N-0.138361E' target='_blank'&gt;&lt;img src='/wp-content/uploads/icono-meteoblue-small.png' alt='Meteoblue' title='Multimodel Meteoblue'&gt;&lt;/a&gt;</v>
      </c>
      <c r="S221" s="47" t="str">
        <f>HYPERLINK("https://www.meteoblue.com/es/tiempo/pronostico/multimodel/"&amp;G221 &amp; "N" &amp; H221 &amp; "E")</f>
        <v>https://www.meteoblue.com/es/tiempo/pronostico/multimodel/42.766333N-0.138361E</v>
      </c>
      <c r="T221" s="31" t="str">
        <f>"&lt;a href='https://brouter.de/brouter-web/#map=13/"&amp;G221&amp;"/"&amp;H221&amp;"/OpenTopoMap&amp;pois="&amp;H221&amp;","&amp;G221&amp; "' target='_blank'&gt;" &amp;"&lt;img src='/wp-content/uploads/icono-mapa-topografico-small.png' alt='Mapa topográfico brouter.de' title='Mapa topográfico brouter.de'&gt;" &amp; "&lt;/a&gt;"</f>
        <v>&lt;a href='https://brouter.de/brouter-web/#map=13/42.766333/-0.138361/OpenTopoMap&amp;pois=-0.138361,42.766333' target='_blank'&gt;&lt;img src='/wp-content/uploads/icono-mapa-topografico-small.png' alt='Mapa topográfico brouter.de' title='Mapa topográfico brouter.de'&gt;&lt;/a&gt;</v>
      </c>
      <c r="U221" s="47" t="str">
        <f>HYPERLINK("https://brouter.de/brouter-web/#map=13/"&amp;G221&amp;"/"&amp;H221&amp;"/OpenTopoMap&amp;pois="&amp;H221&amp;","&amp;G221)</f>
        <v>https://brouter.de/brouter-web/#map=13/42.766333/-0.138361/OpenTopoMap&amp;pois=-0.138361,42.766333</v>
      </c>
      <c r="V221" s="31" t="str">
        <f>"&lt;a href='https://gpx.studio/app#13/"&amp;G221&amp;"/"&amp;H221&amp;"' target='_blank'&gt;" &amp;"&lt;img src='/wp-content/uploads/icono-mapa-topografico-gpx-studio-small.png' alt='Mapa topográfico gpx.studio' title='Mapa topográfico gpx.studio'&gt;" &amp; "&lt;/a&gt;"</f>
        <v>&lt;a href='https://gpx.studio/app#13/42.766333/-0.138361' target='_blank'&gt;&lt;img src='/wp-content/uploads/icono-mapa-topografico-gpx-studio-small.png' alt='Mapa topográfico gpx.studio' title='Mapa topográfico gpx.studio'&gt;&lt;/a&gt;</v>
      </c>
      <c r="W221" s="47" t="str">
        <f>HYPERLINK("https://gpx.studio/app#13/"&amp;G221&amp;"/"&amp;H221)</f>
        <v>https://gpx.studio/app#13/42.766333/-0.138361</v>
      </c>
      <c r="X221" s="47" t="str">
        <f>HYPERLINK("https://nakarte.me/#m=13/"&amp;G221&amp;"/"&amp;H221&amp;"&amp;l=Czt/Sa")</f>
        <v>https://nakarte.me/#m=13/42.766333/-0.138361&amp;l=Czt/Sa</v>
      </c>
      <c r="Y221" s="31" t="str">
        <f>"&lt;a href='https://www.google.com/maps/dir/42.8664,-2.6852/" &amp; G221&amp; "," &amp; H221 &amp; "' target='_blank'&gt;" &amp;"&lt;img src='/wp-content/uploads/icono-navegacion-google-maps-small.png' alt='Navegación Google Maps' title='Navegación Google Maps'&gt;" &amp; "&lt;/a&gt;"</f>
        <v>&lt;a href='https://www.google.com/maps/dir/42.8664,-2.6852/42.766333,-0.138361' target='_blank'&gt;&lt;img src='/wp-content/uploads/icono-navegacion-google-maps-small.png' alt='Navegación Google Maps' title='Navegación Google Maps'&gt;&lt;/a&gt;</v>
      </c>
      <c r="Z221" s="46" t="str">
        <f>"&lt;a style='display: block; text-align: center; padding: 0px 0; font-size: 1.4em;' href='https://tresmiles.es/mapa.html?lat="&amp;G221&amp;"&amp;lon="&amp;H221&amp;"&amp;zoom=17'&gt;&lt;img src='/wp-content/uploads/icono-mapa-topografico-small.png' alt='Mapa' title='Mapa'&gt;&lt;/a&gt;"</f>
        <v>&lt;a style='display: block; text-align: center; padding: 0px 0; font-size: 1.4em;' href='https://tresmiles.es/mapa.html?lat=42.766333&amp;lon=-0.138361&amp;zoom=17'&gt;&lt;img src='/wp-content/uploads/icono-mapa-topografico-small.png' alt='Mapa' title='Mapa'&gt;&lt;/a&gt;</v>
      </c>
      <c r="AA221" s="46" t="str">
        <f>IF(J221="",
"",
"&lt;div style='display: block; text-align: center; padding: 0px 0; font-size: 1.4em;'&gt;"&amp;
"&lt;a href='#!' class='open-popup' data-info='"&amp;"ℹ "&amp;J221&amp;"'&gt;"&amp;
"&lt;img src='/wp-content/uploads/icono-informacion-small.png' alt='Más información' title='Más información'&gt;"
&amp;"&lt;/a&gt;&lt;/div&gt;"
)</f>
        <v/>
      </c>
    </row>
    <row r="222" spans="1:27" ht="14.5" customHeight="1" x14ac:dyDescent="0.35">
      <c r="A222" s="32" t="s">
        <v>1026</v>
      </c>
      <c r="B222" s="32" t="s">
        <v>1230</v>
      </c>
      <c r="C222" s="32" t="s">
        <v>1907</v>
      </c>
      <c r="D222" s="33" t="s">
        <v>1570</v>
      </c>
      <c r="E222" s="37" t="s">
        <v>4</v>
      </c>
      <c r="F222" s="36">
        <v>3204</v>
      </c>
      <c r="G222" s="37" t="s">
        <v>991</v>
      </c>
      <c r="H222" s="37" t="s">
        <v>992</v>
      </c>
      <c r="I222" s="37" t="s">
        <v>52</v>
      </c>
      <c r="J222" s="45"/>
      <c r="K222" s="45" t="s">
        <v>1022</v>
      </c>
      <c r="L222" s="45"/>
      <c r="M222" s="55">
        <v>1</v>
      </c>
      <c r="N222" s="46" t="str">
        <f>"&lt;wpt lat="""&amp;G222&amp;""" lon="""&amp;H222&amp;"""&gt;&lt;ele&gt;"&amp;F222&amp;"&lt;/ele&gt;&lt;name&gt;"&amp;D222&amp;"&lt;/name&gt;&lt;desc&gt;Nombre oficial: "&amp;E222&amp;"&amp;#10;Altitud: "&amp;F222&amp;" m &amp;#10;Dificultad: "&amp;I222&amp;"&amp;#10;Más información: "&amp;J222&amp;"&lt;/desc&gt;&lt;/wpt&gt;"</f>
        <v>&lt;wpt lat="42.77347" lon="-0.14230"&gt;&lt;ele&gt;3204&lt;/ele&gt;&lt;name&gt;Punta de Chausenque&lt;/name&gt;&lt;desc&gt;Nombre oficial: &amp;#10;Altitud: 3204 m &amp;#10;Dificultad: F&amp;#10;Más información: &lt;/desc&gt;&lt;/wpt&gt;</v>
      </c>
      <c r="O222" s="48" t="str">
        <f>HYPERLINK("https://www.openstreetmap.org/edit#map=18/"&amp;G222 &amp; "/"&amp; H222 )</f>
        <v>https://www.openstreetmap.org/edit#map=18/42.77347/-0.14230</v>
      </c>
      <c r="P222" s="31" t="str">
        <f>"&lt;a href='https://www.windy.com/"&amp;G222&amp;"/"&amp;H222&amp;"/wind?"&amp;G222&amp;","&amp;H222&amp;",13' target='_blank'&gt;&lt;img src='/wp-content/uploads/icono-windy-small.png' alt='Windy' title='Viento Windy'&gt;&lt;/a&gt;"</f>
        <v>&lt;a href='https://www.windy.com/42.77347/-0.14230/wind?42.77347,-0.14230,13' target='_blank'&gt;&lt;img src='/wp-content/uploads/icono-windy-small.png' alt='Windy' title='Viento Windy'&gt;&lt;/a&gt;</v>
      </c>
      <c r="Q222" s="47" t="str">
        <f>HYPERLINK("https://www.windy.com/"&amp;G222&amp;"/"&amp;H222&amp;"/wind?"&amp;G222&amp;","&amp;H222&amp;",13")</f>
        <v>https://www.windy.com/42.77347/-0.14230/wind?42.77347,-0.14230,13</v>
      </c>
      <c r="R222" s="31" t="str">
        <f>"&lt;a href='https://www.meteoblue.com/es/tiempo/pronostico/multimodel/"&amp;G222 &amp; "N" &amp; H222 &amp; "E" &amp; "' target='_blank'&gt;" &amp;"&lt;img src='/wp-content/uploads/icono-meteoblue-small.png' alt='Meteoblue' title='Multimodel Meteoblue'&gt;" &amp; "&lt;/a&gt;"</f>
        <v>&lt;a href='https://www.meteoblue.com/es/tiempo/pronostico/multimodel/42.77347N-0.14230E' target='_blank'&gt;&lt;img src='/wp-content/uploads/icono-meteoblue-small.png' alt='Meteoblue' title='Multimodel Meteoblue'&gt;&lt;/a&gt;</v>
      </c>
      <c r="S222" s="47" t="str">
        <f>HYPERLINK("https://www.meteoblue.com/es/tiempo/pronostico/multimodel/"&amp;G222 &amp; "N" &amp; H222 &amp; "E")</f>
        <v>https://www.meteoblue.com/es/tiempo/pronostico/multimodel/42.77347N-0.14230E</v>
      </c>
      <c r="T222" s="31" t="str">
        <f>"&lt;a href='https://brouter.de/brouter-web/#map=13/"&amp;G222&amp;"/"&amp;H222&amp;"/OpenTopoMap&amp;pois="&amp;H222&amp;","&amp;G222&amp; "' target='_blank'&gt;" &amp;"&lt;img src='/wp-content/uploads/icono-mapa-topografico-small.png' alt='Mapa topográfico brouter.de' title='Mapa topográfico brouter.de'&gt;" &amp; "&lt;/a&gt;"</f>
        <v>&lt;a href='https://brouter.de/brouter-web/#map=13/42.77347/-0.14230/OpenTopoMap&amp;pois=-0.14230,42.77347' target='_blank'&gt;&lt;img src='/wp-content/uploads/icono-mapa-topografico-small.png' alt='Mapa topográfico brouter.de' title='Mapa topográfico brouter.de'&gt;&lt;/a&gt;</v>
      </c>
      <c r="U222" s="47" t="str">
        <f>HYPERLINK("https://brouter.de/brouter-web/#map=13/"&amp;G222&amp;"/"&amp;H222&amp;"/OpenTopoMap&amp;pois="&amp;H222&amp;","&amp;G222)</f>
        <v>https://brouter.de/brouter-web/#map=13/42.77347/-0.14230/OpenTopoMap&amp;pois=-0.14230,42.77347</v>
      </c>
      <c r="V222" s="31" t="str">
        <f>"&lt;a href='https://gpx.studio/app#13/"&amp;G222&amp;"/"&amp;H222&amp;"' target='_blank'&gt;" &amp;"&lt;img src='/wp-content/uploads/icono-mapa-topografico-gpx-studio-small.png' alt='Mapa topográfico gpx.studio' title='Mapa topográfico gpx.studio'&gt;" &amp; "&lt;/a&gt;"</f>
        <v>&lt;a href='https://gpx.studio/app#13/42.77347/-0.14230' target='_blank'&gt;&lt;img src='/wp-content/uploads/icono-mapa-topografico-gpx-studio-small.png' alt='Mapa topográfico gpx.studio' title='Mapa topográfico gpx.studio'&gt;&lt;/a&gt;</v>
      </c>
      <c r="W222" s="47" t="str">
        <f>HYPERLINK("https://gpx.studio/app#13/"&amp;G222&amp;"/"&amp;H222)</f>
        <v>https://gpx.studio/app#13/42.77347/-0.14230</v>
      </c>
      <c r="X222" s="47" t="str">
        <f>HYPERLINK("https://nakarte.me/#m=13/"&amp;G222&amp;"/"&amp;H222&amp;"&amp;l=Czt/Sa")</f>
        <v>https://nakarte.me/#m=13/42.77347/-0.14230&amp;l=Czt/Sa</v>
      </c>
      <c r="Y222" s="31" t="str">
        <f>"&lt;a href='https://www.google.com/maps/dir/42.8664,-2.6852/" &amp; G222&amp; "," &amp; H222 &amp; "' target='_blank'&gt;" &amp;"&lt;img src='/wp-content/uploads/icono-navegacion-google-maps-small.png' alt='Navegación Google Maps' title='Navegación Google Maps'&gt;" &amp; "&lt;/a&gt;"</f>
        <v>&lt;a href='https://www.google.com/maps/dir/42.8664,-2.6852/42.77347,-0.14230' target='_blank'&gt;&lt;img src='/wp-content/uploads/icono-navegacion-google-maps-small.png' alt='Navegación Google Maps' title='Navegación Google Maps'&gt;&lt;/a&gt;</v>
      </c>
      <c r="Z222" s="46" t="str">
        <f>"&lt;a style='display: block; text-align: center; padding: 0px 0; font-size: 1.4em;' href='https://tresmiles.es/mapa.html?lat="&amp;G222&amp;"&amp;lon="&amp;H222&amp;"&amp;zoom=17'&gt;&lt;img src='/wp-content/uploads/icono-mapa-topografico-small.png' alt='Mapa' title='Mapa'&gt;&lt;/a&gt;"</f>
        <v>&lt;a style='display: block; text-align: center; padding: 0px 0; font-size: 1.4em;' href='https://tresmiles.es/mapa.html?lat=42.77347&amp;lon=-0.14230&amp;zoom=17'&gt;&lt;img src='/wp-content/uploads/icono-mapa-topografico-small.png' alt='Mapa' title='Mapa'&gt;&lt;/a&gt;</v>
      </c>
      <c r="AA222" s="46" t="str">
        <f>IF(J222="",
"",
"&lt;div style='display: block; text-align: center; padding: 0px 0; font-size: 1.4em;'&gt;"&amp;
"&lt;a href='#!' class='open-popup' data-info='"&amp;"ℹ "&amp;J222&amp;"'&gt;"&amp;
"&lt;img src='/wp-content/uploads/icono-informacion-small.png' alt='Más información' title='Más información'&gt;"
&amp;"&lt;/a&gt;&lt;/div&gt;"
)</f>
        <v/>
      </c>
    </row>
    <row r="223" spans="1:27" ht="14.5" customHeight="1" x14ac:dyDescent="0.35">
      <c r="A223" s="32" t="s">
        <v>1026</v>
      </c>
      <c r="B223" s="32" t="s">
        <v>1230</v>
      </c>
      <c r="C223" s="32" t="s">
        <v>1907</v>
      </c>
      <c r="D223" s="33" t="s">
        <v>1569</v>
      </c>
      <c r="E223" s="37" t="s">
        <v>4</v>
      </c>
      <c r="F223" s="36">
        <v>3197</v>
      </c>
      <c r="G223" s="37" t="s">
        <v>993</v>
      </c>
      <c r="H223" s="37" t="s">
        <v>994</v>
      </c>
      <c r="I223" s="37" t="s">
        <v>52</v>
      </c>
      <c r="J223" s="45"/>
      <c r="K223" s="45" t="s">
        <v>1022</v>
      </c>
      <c r="L223" s="45"/>
      <c r="M223" s="55">
        <v>1</v>
      </c>
      <c r="N223" s="46" t="str">
        <f>"&lt;wpt lat="""&amp;G223&amp;""" lon="""&amp;H223&amp;"""&gt;&lt;ele&gt;"&amp;F223&amp;"&lt;/ele&gt;&lt;name&gt;"&amp;D223&amp;"&lt;/name&gt;&lt;desc&gt;Nombre oficial: "&amp;E223&amp;"&amp;#10;Altitud: "&amp;F223&amp;" m &amp;#10;Dificultad: "&amp;I223&amp;"&amp;#10;Más información: "&amp;J223&amp;"&lt;/desc&gt;&lt;/wpt&gt;"</f>
        <v>&lt;wpt lat="42.77343" lon="-0.14500"&gt;&lt;ele&gt;3197&lt;/ele&gt;&lt;name&gt;Pitón Carré&lt;/name&gt;&lt;desc&gt;Nombre oficial: &amp;#10;Altitud: 3197 m &amp;#10;Dificultad: F&amp;#10;Más información: &lt;/desc&gt;&lt;/wpt&gt;</v>
      </c>
      <c r="O223" s="48" t="str">
        <f>HYPERLINK("https://www.openstreetmap.org/edit#map=18/"&amp;G223 &amp; "/"&amp; H223 )</f>
        <v>https://www.openstreetmap.org/edit#map=18/42.77343/-0.14500</v>
      </c>
      <c r="P223" s="31" t="str">
        <f>"&lt;a href='https://www.windy.com/"&amp;G223&amp;"/"&amp;H223&amp;"/wind?"&amp;G223&amp;","&amp;H223&amp;",13' target='_blank'&gt;&lt;img src='/wp-content/uploads/icono-windy-small.png' alt='Windy' title='Viento Windy'&gt;&lt;/a&gt;"</f>
        <v>&lt;a href='https://www.windy.com/42.77343/-0.14500/wind?42.77343,-0.14500,13' target='_blank'&gt;&lt;img src='/wp-content/uploads/icono-windy-small.png' alt='Windy' title='Viento Windy'&gt;&lt;/a&gt;</v>
      </c>
      <c r="Q223" s="47" t="str">
        <f>HYPERLINK("https://www.windy.com/"&amp;G223&amp;"/"&amp;H223&amp;"/wind?"&amp;G223&amp;","&amp;H223&amp;",13")</f>
        <v>https://www.windy.com/42.77343/-0.14500/wind?42.77343,-0.14500,13</v>
      </c>
      <c r="R223" s="31" t="str">
        <f>"&lt;a href='https://www.meteoblue.com/es/tiempo/pronostico/multimodel/"&amp;G223 &amp; "N" &amp; H223 &amp; "E" &amp; "' target='_blank'&gt;" &amp;"&lt;img src='/wp-content/uploads/icono-meteoblue-small.png' alt='Meteoblue' title='Multimodel Meteoblue'&gt;" &amp; "&lt;/a&gt;"</f>
        <v>&lt;a href='https://www.meteoblue.com/es/tiempo/pronostico/multimodel/42.77343N-0.14500E' target='_blank'&gt;&lt;img src='/wp-content/uploads/icono-meteoblue-small.png' alt='Meteoblue' title='Multimodel Meteoblue'&gt;&lt;/a&gt;</v>
      </c>
      <c r="S223" s="47" t="str">
        <f>HYPERLINK("https://www.meteoblue.com/es/tiempo/pronostico/multimodel/"&amp;G223 &amp; "N" &amp; H223 &amp; "E")</f>
        <v>https://www.meteoblue.com/es/tiempo/pronostico/multimodel/42.77343N-0.14500E</v>
      </c>
      <c r="T223" s="31" t="str">
        <f>"&lt;a href='https://brouter.de/brouter-web/#map=13/"&amp;G223&amp;"/"&amp;H223&amp;"/OpenTopoMap&amp;pois="&amp;H223&amp;","&amp;G223&amp; "' target='_blank'&gt;" &amp;"&lt;img src='/wp-content/uploads/icono-mapa-topografico-small.png' alt='Mapa topográfico brouter.de' title='Mapa topográfico brouter.de'&gt;" &amp; "&lt;/a&gt;"</f>
        <v>&lt;a href='https://brouter.de/brouter-web/#map=13/42.77343/-0.14500/OpenTopoMap&amp;pois=-0.14500,42.77343' target='_blank'&gt;&lt;img src='/wp-content/uploads/icono-mapa-topografico-small.png' alt='Mapa topográfico brouter.de' title='Mapa topográfico brouter.de'&gt;&lt;/a&gt;</v>
      </c>
      <c r="U223" s="47" t="str">
        <f>HYPERLINK("https://brouter.de/brouter-web/#map=13/"&amp;G223&amp;"/"&amp;H223&amp;"/OpenTopoMap&amp;pois="&amp;H223&amp;","&amp;G223)</f>
        <v>https://brouter.de/brouter-web/#map=13/42.77343/-0.14500/OpenTopoMap&amp;pois=-0.14500,42.77343</v>
      </c>
      <c r="V223" s="31" t="str">
        <f>"&lt;a href='https://gpx.studio/app#13/"&amp;G223&amp;"/"&amp;H223&amp;"' target='_blank'&gt;" &amp;"&lt;img src='/wp-content/uploads/icono-mapa-topografico-gpx-studio-small.png' alt='Mapa topográfico gpx.studio' title='Mapa topográfico gpx.studio'&gt;" &amp; "&lt;/a&gt;"</f>
        <v>&lt;a href='https://gpx.studio/app#13/42.77343/-0.14500' target='_blank'&gt;&lt;img src='/wp-content/uploads/icono-mapa-topografico-gpx-studio-small.png' alt='Mapa topográfico gpx.studio' title='Mapa topográfico gpx.studio'&gt;&lt;/a&gt;</v>
      </c>
      <c r="W223" s="47" t="str">
        <f>HYPERLINK("https://gpx.studio/app#13/"&amp;G223&amp;"/"&amp;H223)</f>
        <v>https://gpx.studio/app#13/42.77343/-0.14500</v>
      </c>
      <c r="X223" s="47" t="str">
        <f>HYPERLINK("https://nakarte.me/#m=13/"&amp;G223&amp;"/"&amp;H223&amp;"&amp;l=Czt/Sa")</f>
        <v>https://nakarte.me/#m=13/42.77343/-0.14500&amp;l=Czt/Sa</v>
      </c>
      <c r="Y223" s="31" t="str">
        <f>"&lt;a href='https://www.google.com/maps/dir/42.8664,-2.6852/" &amp; G223&amp; "," &amp; H223 &amp; "' target='_blank'&gt;" &amp;"&lt;img src='/wp-content/uploads/icono-navegacion-google-maps-small.png' alt='Navegación Google Maps' title='Navegación Google Maps'&gt;" &amp; "&lt;/a&gt;"</f>
        <v>&lt;a href='https://www.google.com/maps/dir/42.8664,-2.6852/42.77343,-0.14500' target='_blank'&gt;&lt;img src='/wp-content/uploads/icono-navegacion-google-maps-small.png' alt='Navegación Google Maps' title='Navegación Google Maps'&gt;&lt;/a&gt;</v>
      </c>
      <c r="Z223" s="46" t="str">
        <f>"&lt;a style='display: block; text-align: center; padding: 0px 0; font-size: 1.4em;' href='https://tresmiles.es/mapa.html?lat="&amp;G223&amp;"&amp;lon="&amp;H223&amp;"&amp;zoom=17'&gt;&lt;img src='/wp-content/uploads/icono-mapa-topografico-small.png' alt='Mapa' title='Mapa'&gt;&lt;/a&gt;"</f>
        <v>&lt;a style='display: block; text-align: center; padding: 0px 0; font-size: 1.4em;' href='https://tresmiles.es/mapa.html?lat=42.77343&amp;lon=-0.14500&amp;zoom=17'&gt;&lt;img src='/wp-content/uploads/icono-mapa-topografico-small.png' alt='Mapa' title='Mapa'&gt;&lt;/a&gt;</v>
      </c>
      <c r="AA223" s="46" t="str">
        <f>IF(J223="",
"",
"&lt;div style='display: block; text-align: center; padding: 0px 0; font-size: 1.4em;'&gt;"&amp;
"&lt;a href='#!' class='open-popup' data-info='"&amp;"ℹ "&amp;J223&amp;"'&gt;"&amp;
"&lt;img src='/wp-content/uploads/icono-informacion-small.png' alt='Más información' title='Más información'&gt;"
&amp;"&lt;/a&gt;&lt;/div&gt;"
)</f>
        <v/>
      </c>
    </row>
    <row r="224" spans="1:27" ht="14.5" customHeight="1" x14ac:dyDescent="0.35">
      <c r="A224" s="32" t="s">
        <v>1026</v>
      </c>
      <c r="B224" s="32" t="s">
        <v>1230</v>
      </c>
      <c r="C224" s="32" t="s">
        <v>1907</v>
      </c>
      <c r="D224" s="33" t="s">
        <v>1567</v>
      </c>
      <c r="E224" s="37" t="s">
        <v>4</v>
      </c>
      <c r="F224" s="36">
        <v>3154</v>
      </c>
      <c r="G224" s="37" t="s">
        <v>989</v>
      </c>
      <c r="H224" s="37" t="s">
        <v>990</v>
      </c>
      <c r="I224" s="37" t="s">
        <v>52</v>
      </c>
      <c r="J224" s="45"/>
      <c r="K224" s="45" t="s">
        <v>1022</v>
      </c>
      <c r="L224" s="45"/>
      <c r="M224" s="55">
        <v>1</v>
      </c>
      <c r="N224" s="46" t="str">
        <f>"&lt;wpt lat="""&amp;G224&amp;""" lon="""&amp;H224&amp;"""&gt;&lt;ele&gt;"&amp;F224&amp;"&lt;/ele&gt;&lt;name&gt;"&amp;D224&amp;"&lt;/name&gt;&lt;desc&gt;Nombre oficial: "&amp;E224&amp;"&amp;#10;Altitud: "&amp;F224&amp;" m &amp;#10;Dificultad: "&amp;I224&amp;"&amp;#10;Más información: "&amp;J224&amp;"&lt;/desc&gt;&lt;/wpt&gt;"</f>
        <v>&lt;wpt lat="42.773292" lon="-0.140018"&gt;&lt;ele&gt;3154&lt;/ele&gt;&lt;name&gt;Espalda de Chausenque&lt;/name&gt;&lt;desc&gt;Nombre oficial: &amp;#10;Altitud: 3154 m &amp;#10;Dificultad: F&amp;#10;Más información: &lt;/desc&gt;&lt;/wpt&gt;</v>
      </c>
      <c r="O224" s="48" t="str">
        <f>HYPERLINK("https://www.openstreetmap.org/edit#map=18/"&amp;G224 &amp; "/"&amp; H224 )</f>
        <v>https://www.openstreetmap.org/edit#map=18/42.773292/-0.140018</v>
      </c>
      <c r="P224" s="31" t="str">
        <f>"&lt;a href='https://www.windy.com/"&amp;G224&amp;"/"&amp;H224&amp;"/wind?"&amp;G224&amp;","&amp;H224&amp;",13' target='_blank'&gt;&lt;img src='/wp-content/uploads/icono-windy-small.png' alt='Windy' title='Viento Windy'&gt;&lt;/a&gt;"</f>
        <v>&lt;a href='https://www.windy.com/42.773292/-0.140018/wind?42.773292,-0.140018,13' target='_blank'&gt;&lt;img src='/wp-content/uploads/icono-windy-small.png' alt='Windy' title='Viento Windy'&gt;&lt;/a&gt;</v>
      </c>
      <c r="Q224" s="47" t="str">
        <f>HYPERLINK("https://www.windy.com/"&amp;G224&amp;"/"&amp;H224&amp;"/wind?"&amp;G224&amp;","&amp;H224&amp;",13")</f>
        <v>https://www.windy.com/42.773292/-0.140018/wind?42.773292,-0.140018,13</v>
      </c>
      <c r="R224" s="31" t="str">
        <f>"&lt;a href='https://www.meteoblue.com/es/tiempo/pronostico/multimodel/"&amp;G224 &amp; "N" &amp; H224 &amp; "E" &amp; "' target='_blank'&gt;" &amp;"&lt;img src='/wp-content/uploads/icono-meteoblue-small.png' alt='Meteoblue' title='Multimodel Meteoblue'&gt;" &amp; "&lt;/a&gt;"</f>
        <v>&lt;a href='https://www.meteoblue.com/es/tiempo/pronostico/multimodel/42.773292N-0.140018E' target='_blank'&gt;&lt;img src='/wp-content/uploads/icono-meteoblue-small.png' alt='Meteoblue' title='Multimodel Meteoblue'&gt;&lt;/a&gt;</v>
      </c>
      <c r="S224" s="47" t="str">
        <f>HYPERLINK("https://www.meteoblue.com/es/tiempo/pronostico/multimodel/"&amp;G224 &amp; "N" &amp; H224 &amp; "E")</f>
        <v>https://www.meteoblue.com/es/tiempo/pronostico/multimodel/42.773292N-0.140018E</v>
      </c>
      <c r="T224" s="31" t="str">
        <f>"&lt;a href='https://brouter.de/brouter-web/#map=13/"&amp;G224&amp;"/"&amp;H224&amp;"/OpenTopoMap&amp;pois="&amp;H224&amp;","&amp;G224&amp; "' target='_blank'&gt;" &amp;"&lt;img src='/wp-content/uploads/icono-mapa-topografico-small.png' alt='Mapa topográfico brouter.de' title='Mapa topográfico brouter.de'&gt;" &amp; "&lt;/a&gt;"</f>
        <v>&lt;a href='https://brouter.de/brouter-web/#map=13/42.773292/-0.140018/OpenTopoMap&amp;pois=-0.140018,42.773292' target='_blank'&gt;&lt;img src='/wp-content/uploads/icono-mapa-topografico-small.png' alt='Mapa topográfico brouter.de' title='Mapa topográfico brouter.de'&gt;&lt;/a&gt;</v>
      </c>
      <c r="U224" s="47" t="str">
        <f>HYPERLINK("https://brouter.de/brouter-web/#map=13/"&amp;G224&amp;"/"&amp;H224&amp;"/OpenTopoMap&amp;pois="&amp;H224&amp;","&amp;G224)</f>
        <v>https://brouter.de/brouter-web/#map=13/42.773292/-0.140018/OpenTopoMap&amp;pois=-0.140018,42.773292</v>
      </c>
      <c r="V224" s="31" t="str">
        <f>"&lt;a href='https://gpx.studio/app#13/"&amp;G224&amp;"/"&amp;H224&amp;"' target='_blank'&gt;" &amp;"&lt;img src='/wp-content/uploads/icono-mapa-topografico-gpx-studio-small.png' alt='Mapa topográfico gpx.studio' title='Mapa topográfico gpx.studio'&gt;" &amp; "&lt;/a&gt;"</f>
        <v>&lt;a href='https://gpx.studio/app#13/42.773292/-0.140018' target='_blank'&gt;&lt;img src='/wp-content/uploads/icono-mapa-topografico-gpx-studio-small.png' alt='Mapa topográfico gpx.studio' title='Mapa topográfico gpx.studio'&gt;&lt;/a&gt;</v>
      </c>
      <c r="W224" s="47" t="str">
        <f>HYPERLINK("https://gpx.studio/app#13/"&amp;G224&amp;"/"&amp;H224)</f>
        <v>https://gpx.studio/app#13/42.773292/-0.140018</v>
      </c>
      <c r="X224" s="47" t="str">
        <f>HYPERLINK("https://nakarte.me/#m=13/"&amp;G224&amp;"/"&amp;H224&amp;"&amp;l=Czt/Sa")</f>
        <v>https://nakarte.me/#m=13/42.773292/-0.140018&amp;l=Czt/Sa</v>
      </c>
      <c r="Y224" s="31" t="str">
        <f>"&lt;a href='https://www.google.com/maps/dir/42.8664,-2.6852/" &amp; G224&amp; "," &amp; H224 &amp; "' target='_blank'&gt;" &amp;"&lt;img src='/wp-content/uploads/icono-navegacion-google-maps-small.png' alt='Navegación Google Maps' title='Navegación Google Maps'&gt;" &amp; "&lt;/a&gt;"</f>
        <v>&lt;a href='https://www.google.com/maps/dir/42.8664,-2.6852/42.773292,-0.140018' target='_blank'&gt;&lt;img src='/wp-content/uploads/icono-navegacion-google-maps-small.png' alt='Navegación Google Maps' title='Navegación Google Maps'&gt;&lt;/a&gt;</v>
      </c>
      <c r="Z224" s="46" t="str">
        <f>"&lt;a style='display: block; text-align: center; padding: 0px 0; font-size: 1.4em;' href='https://tresmiles.es/mapa.html?lat="&amp;G224&amp;"&amp;lon="&amp;H224&amp;"&amp;zoom=17'&gt;&lt;img src='/wp-content/uploads/icono-mapa-topografico-small.png' alt='Mapa' title='Mapa'&gt;&lt;/a&gt;"</f>
        <v>&lt;a style='display: block; text-align: center; padding: 0px 0; font-size: 1.4em;' href='https://tresmiles.es/mapa.html?lat=42.773292&amp;lon=-0.140018&amp;zoom=17'&gt;&lt;img src='/wp-content/uploads/icono-mapa-topografico-small.png' alt='Mapa' title='Mapa'&gt;&lt;/a&gt;</v>
      </c>
      <c r="AA224" s="46" t="str">
        <f>IF(J224="",
"",
"&lt;div style='display: block; text-align: center; padding: 0px 0; font-size: 1.4em;'&gt;"&amp;
"&lt;a href='#!' class='open-popup' data-info='"&amp;"ℹ "&amp;J224&amp;"'&gt;"&amp;
"&lt;img src='/wp-content/uploads/icono-informacion-small.png' alt='Más información' title='Más información'&gt;"
&amp;"&lt;/a&gt;&lt;/div&gt;"
)</f>
        <v/>
      </c>
    </row>
    <row r="225" spans="1:27" ht="14.5" customHeight="1" x14ac:dyDescent="0.35">
      <c r="A225" s="32" t="s">
        <v>1024</v>
      </c>
      <c r="B225" s="32" t="s">
        <v>6</v>
      </c>
      <c r="C225" s="32" t="s">
        <v>1907</v>
      </c>
      <c r="D225" s="33" t="s">
        <v>962</v>
      </c>
      <c r="E225" s="33" t="s">
        <v>148</v>
      </c>
      <c r="F225" s="34">
        <v>3151</v>
      </c>
      <c r="G225" s="35" t="s">
        <v>735</v>
      </c>
      <c r="H225" s="35" t="s">
        <v>736</v>
      </c>
      <c r="I225" s="37" t="s">
        <v>52</v>
      </c>
      <c r="J225" s="45"/>
      <c r="K225" s="45" t="s">
        <v>1022</v>
      </c>
      <c r="L225" s="45" t="s">
        <v>1022</v>
      </c>
      <c r="M225" s="55">
        <v>1</v>
      </c>
      <c r="N225" s="46" t="str">
        <f>"&lt;wpt lat="""&amp;G225&amp;""" lon="""&amp;H225&amp;"""&gt;&lt;ele&gt;"&amp;F225&amp;"&lt;/ele&gt;&lt;name&gt;"&amp;D225&amp;"&lt;/name&gt;&lt;desc&gt;Nombre oficial: "&amp;E225&amp;"&amp;#10;Altitud: "&amp;F225&amp;" m &amp;#10;Dificultad: "&amp;I225&amp;"&amp;#10;Más información: "&amp;J225&amp;"&lt;/desc&gt;&lt;/wpt&gt;"</f>
        <v>&lt;wpt lat="42.762806" lon="-0.135833"&gt;&lt;ele&gt;3151&lt;/ele&gt;&lt;name&gt;Gran Tapou&lt;/name&gt;&lt;desc&gt;Nombre oficial: Punda de Tapón Gran&amp;#10;Altitud: 3151 m &amp;#10;Dificultad: F&amp;#10;Más información: &lt;/desc&gt;&lt;/wpt&gt;</v>
      </c>
      <c r="O225" s="48" t="str">
        <f>HYPERLINK("https://www.openstreetmap.org/edit#map=18/"&amp;G225 &amp; "/"&amp; H225 )</f>
        <v>https://www.openstreetmap.org/edit#map=18/42.762806/-0.135833</v>
      </c>
      <c r="P225" s="31" t="str">
        <f>"&lt;a href='https://www.windy.com/"&amp;G225&amp;"/"&amp;H225&amp;"/wind?"&amp;G225&amp;","&amp;H225&amp;",13' target='_blank'&gt;&lt;img src='/wp-content/uploads/icono-windy-small.png' alt='Windy' title='Viento Windy'&gt;&lt;/a&gt;"</f>
        <v>&lt;a href='https://www.windy.com/42.762806/-0.135833/wind?42.762806,-0.135833,13' target='_blank'&gt;&lt;img src='/wp-content/uploads/icono-windy-small.png' alt='Windy' title='Viento Windy'&gt;&lt;/a&gt;</v>
      </c>
      <c r="Q225" s="47" t="str">
        <f>HYPERLINK("https://www.windy.com/"&amp;G225&amp;"/"&amp;H225&amp;"/wind?"&amp;G225&amp;","&amp;H225&amp;",13")</f>
        <v>https://www.windy.com/42.762806/-0.135833/wind?42.762806,-0.135833,13</v>
      </c>
      <c r="R225" s="31" t="str">
        <f>"&lt;a href='https://www.meteoblue.com/es/tiempo/pronostico/multimodel/"&amp;G225 &amp; "N" &amp; H225 &amp; "E" &amp; "' target='_blank'&gt;" &amp;"&lt;img src='/wp-content/uploads/icono-meteoblue-small.png' alt='Meteoblue' title='Multimodel Meteoblue'&gt;" &amp; "&lt;/a&gt;"</f>
        <v>&lt;a href='https://www.meteoblue.com/es/tiempo/pronostico/multimodel/42.762806N-0.135833E' target='_blank'&gt;&lt;img src='/wp-content/uploads/icono-meteoblue-small.png' alt='Meteoblue' title='Multimodel Meteoblue'&gt;&lt;/a&gt;</v>
      </c>
      <c r="S225" s="47" t="str">
        <f>HYPERLINK("https://www.meteoblue.com/es/tiempo/pronostico/multimodel/"&amp;G225 &amp; "N" &amp; H225 &amp; "E")</f>
        <v>https://www.meteoblue.com/es/tiempo/pronostico/multimodel/42.762806N-0.135833E</v>
      </c>
      <c r="T225" s="31" t="str">
        <f>"&lt;a href='https://brouter.de/brouter-web/#map=13/"&amp;G225&amp;"/"&amp;H225&amp;"/OpenTopoMap&amp;pois="&amp;H225&amp;","&amp;G225&amp; "' target='_blank'&gt;" &amp;"&lt;img src='/wp-content/uploads/icono-mapa-topografico-small.png' alt='Mapa topográfico brouter.de' title='Mapa topográfico brouter.de'&gt;" &amp; "&lt;/a&gt;"</f>
        <v>&lt;a href='https://brouter.de/brouter-web/#map=13/42.762806/-0.135833/OpenTopoMap&amp;pois=-0.135833,42.762806' target='_blank'&gt;&lt;img src='/wp-content/uploads/icono-mapa-topografico-small.png' alt='Mapa topográfico brouter.de' title='Mapa topográfico brouter.de'&gt;&lt;/a&gt;</v>
      </c>
      <c r="U225" s="47" t="str">
        <f>HYPERLINK("https://brouter.de/brouter-web/#map=13/"&amp;G225&amp;"/"&amp;H225&amp;"/OpenTopoMap&amp;pois="&amp;H225&amp;","&amp;G225)</f>
        <v>https://brouter.de/brouter-web/#map=13/42.762806/-0.135833/OpenTopoMap&amp;pois=-0.135833,42.762806</v>
      </c>
      <c r="V225" s="31" t="str">
        <f>"&lt;a href='https://gpx.studio/app#13/"&amp;G225&amp;"/"&amp;H225&amp;"' target='_blank'&gt;" &amp;"&lt;img src='/wp-content/uploads/icono-mapa-topografico-gpx-studio-small.png' alt='Mapa topográfico gpx.studio' title='Mapa topográfico gpx.studio'&gt;" &amp; "&lt;/a&gt;"</f>
        <v>&lt;a href='https://gpx.studio/app#13/42.762806/-0.135833' target='_blank'&gt;&lt;img src='/wp-content/uploads/icono-mapa-topografico-gpx-studio-small.png' alt='Mapa topográfico gpx.studio' title='Mapa topográfico gpx.studio'&gt;&lt;/a&gt;</v>
      </c>
      <c r="W225" s="47" t="str">
        <f>HYPERLINK("https://gpx.studio/app#13/"&amp;G225&amp;"/"&amp;H225)</f>
        <v>https://gpx.studio/app#13/42.762806/-0.135833</v>
      </c>
      <c r="X225" s="47" t="str">
        <f>HYPERLINK("https://nakarte.me/#m=13/"&amp;G225&amp;"/"&amp;H225&amp;"&amp;l=Czt/Sa")</f>
        <v>https://nakarte.me/#m=13/42.762806/-0.135833&amp;l=Czt/Sa</v>
      </c>
      <c r="Y225" s="31" t="str">
        <f>"&lt;a href='https://www.google.com/maps/dir/42.8664,-2.6852/" &amp; G225&amp; "," &amp; H225 &amp; "' target='_blank'&gt;" &amp;"&lt;img src='/wp-content/uploads/icono-navegacion-google-maps-small.png' alt='Navegación Google Maps' title='Navegación Google Maps'&gt;" &amp; "&lt;/a&gt;"</f>
        <v>&lt;a href='https://www.google.com/maps/dir/42.8664,-2.6852/42.762806,-0.135833' target='_blank'&gt;&lt;img src='/wp-content/uploads/icono-navegacion-google-maps-small.png' alt='Navegación Google Maps' title='Navegación Google Maps'&gt;&lt;/a&gt;</v>
      </c>
      <c r="Z225" s="46" t="str">
        <f>"&lt;a style='display: block; text-align: center; padding: 0px 0; font-size: 1.4em;' href='https://tresmiles.es/mapa.html?lat="&amp;G225&amp;"&amp;lon="&amp;H225&amp;"&amp;zoom=17'&gt;&lt;img src='/wp-content/uploads/icono-mapa-topografico-small.png' alt='Mapa' title='Mapa'&gt;&lt;/a&gt;"</f>
        <v>&lt;a style='display: block; text-align: center; padding: 0px 0; font-size: 1.4em;' href='https://tresmiles.es/mapa.html?lat=42.762806&amp;lon=-0.135833&amp;zoom=17'&gt;&lt;img src='/wp-content/uploads/icono-mapa-topografico-small.png' alt='Mapa' title='Mapa'&gt;&lt;/a&gt;</v>
      </c>
      <c r="AA225" s="46" t="str">
        <f>IF(J225="",
"",
"&lt;div style='display: block; text-align: center; padding: 0px 0; font-size: 1.4em;'&gt;"&amp;
"&lt;a href='#!' class='open-popup' data-info='"&amp;"ℹ "&amp;J225&amp;"'&gt;"&amp;
"&lt;img src='/wp-content/uploads/icono-informacion-small.png' alt='Más información' title='Más información'&gt;"
&amp;"&lt;/a&gt;&lt;/div&gt;"
)</f>
        <v/>
      </c>
    </row>
    <row r="226" spans="1:27" ht="14.5" customHeight="1" x14ac:dyDescent="0.35">
      <c r="A226" s="32" t="s">
        <v>1024</v>
      </c>
      <c r="B226" s="32" t="s">
        <v>6</v>
      </c>
      <c r="C226" s="32" t="s">
        <v>1907</v>
      </c>
      <c r="D226" s="33" t="s">
        <v>1572</v>
      </c>
      <c r="E226" s="37" t="s">
        <v>4</v>
      </c>
      <c r="F226" s="36">
        <v>3132</v>
      </c>
      <c r="G226" s="37" t="s">
        <v>987</v>
      </c>
      <c r="H226" s="37" t="s">
        <v>988</v>
      </c>
      <c r="I226" s="37" t="s">
        <v>47</v>
      </c>
      <c r="J226" s="45" t="s">
        <v>2290</v>
      </c>
      <c r="K226" s="45" t="s">
        <v>1022</v>
      </c>
      <c r="L226" s="45" t="s">
        <v>1021</v>
      </c>
      <c r="M226" s="55">
        <v>1</v>
      </c>
      <c r="N226" s="46" t="str">
        <f>"&lt;wpt lat="""&amp;G226&amp;""" lon="""&amp;H226&amp;"""&gt;&lt;ele&gt;"&amp;F226&amp;"&lt;/ele&gt;&lt;name&gt;"&amp;D226&amp;"&lt;/name&gt;&lt;desc&gt;Nombre oficial: "&amp;E226&amp;"&amp;#10;Altitud: "&amp;F226&amp;" m &amp;#10;Dificultad: "&amp;I226&amp;"&amp;#10;Más información: "&amp;J226&amp;"&lt;/desc&gt;&lt;/wpt&gt;"</f>
        <v>&lt;wpt lat="42.764091" lon="-0.136524"&gt;&lt;ele&gt;3132&lt;/ele&gt;&lt;name&gt;Punta Superior del Tapou&lt;/name&gt;&lt;desc&gt;Nombre oficial: &amp;#10;Altitud: 3132 m &amp;#10;Dificultad: PD+&amp;#10;Más información: POSIBLE DISCREPANCIA, ERROR O A ESTUDIAR. Guía Alejos/INGEAR&lt;/desc&gt;&lt;/wpt&gt;</v>
      </c>
      <c r="O226" s="48" t="str">
        <f>HYPERLINK("https://www.openstreetmap.org/edit#map=18/"&amp;G226 &amp; "/"&amp; H226 )</f>
        <v>https://www.openstreetmap.org/edit#map=18/42.764091/-0.136524</v>
      </c>
      <c r="P226" s="31" t="str">
        <f>"&lt;a href='https://www.windy.com/"&amp;G226&amp;"/"&amp;H226&amp;"/wind?"&amp;G226&amp;","&amp;H226&amp;",13' target='_blank'&gt;&lt;img src='/wp-content/uploads/icono-windy-small.png' alt='Windy' title='Viento Windy'&gt;&lt;/a&gt;"</f>
        <v>&lt;a href='https://www.windy.com/42.764091/-0.136524/wind?42.764091,-0.136524,13' target='_blank'&gt;&lt;img src='/wp-content/uploads/icono-windy-small.png' alt='Windy' title='Viento Windy'&gt;&lt;/a&gt;</v>
      </c>
      <c r="Q226" s="47" t="str">
        <f>HYPERLINK("https://www.windy.com/"&amp;G226&amp;"/"&amp;H226&amp;"/wind?"&amp;G226&amp;","&amp;H226&amp;",13")</f>
        <v>https://www.windy.com/42.764091/-0.136524/wind?42.764091,-0.136524,13</v>
      </c>
      <c r="R226" s="31" t="str">
        <f>"&lt;a href='https://www.meteoblue.com/es/tiempo/pronostico/multimodel/"&amp;G226 &amp; "N" &amp; H226 &amp; "E" &amp; "' target='_blank'&gt;" &amp;"&lt;img src='/wp-content/uploads/icono-meteoblue-small.png' alt='Meteoblue' title='Multimodel Meteoblue'&gt;" &amp; "&lt;/a&gt;"</f>
        <v>&lt;a href='https://www.meteoblue.com/es/tiempo/pronostico/multimodel/42.764091N-0.136524E' target='_blank'&gt;&lt;img src='/wp-content/uploads/icono-meteoblue-small.png' alt='Meteoblue' title='Multimodel Meteoblue'&gt;&lt;/a&gt;</v>
      </c>
      <c r="S226" s="47" t="str">
        <f>HYPERLINK("https://www.meteoblue.com/es/tiempo/pronostico/multimodel/"&amp;G226 &amp; "N" &amp; H226 &amp; "E")</f>
        <v>https://www.meteoblue.com/es/tiempo/pronostico/multimodel/42.764091N-0.136524E</v>
      </c>
      <c r="T226" s="31" t="str">
        <f>"&lt;a href='https://brouter.de/brouter-web/#map=13/"&amp;G226&amp;"/"&amp;H226&amp;"/OpenTopoMap&amp;pois="&amp;H226&amp;","&amp;G226&amp; "' target='_blank'&gt;" &amp;"&lt;img src='/wp-content/uploads/icono-mapa-topografico-small.png' alt='Mapa topográfico brouter.de' title='Mapa topográfico brouter.de'&gt;" &amp; "&lt;/a&gt;"</f>
        <v>&lt;a href='https://brouter.de/brouter-web/#map=13/42.764091/-0.136524/OpenTopoMap&amp;pois=-0.136524,42.764091' target='_blank'&gt;&lt;img src='/wp-content/uploads/icono-mapa-topografico-small.png' alt='Mapa topográfico brouter.de' title='Mapa topográfico brouter.de'&gt;&lt;/a&gt;</v>
      </c>
      <c r="U226" s="47" t="str">
        <f>HYPERLINK("https://brouter.de/brouter-web/#map=13/"&amp;G226&amp;"/"&amp;H226&amp;"/OpenTopoMap&amp;pois="&amp;H226&amp;","&amp;G226)</f>
        <v>https://brouter.de/brouter-web/#map=13/42.764091/-0.136524/OpenTopoMap&amp;pois=-0.136524,42.764091</v>
      </c>
      <c r="V226" s="31" t="str">
        <f>"&lt;a href='https://gpx.studio/app#13/"&amp;G226&amp;"/"&amp;H226&amp;"' target='_blank'&gt;" &amp;"&lt;img src='/wp-content/uploads/icono-mapa-topografico-gpx-studio-small.png' alt='Mapa topográfico gpx.studio' title='Mapa topográfico gpx.studio'&gt;" &amp; "&lt;/a&gt;"</f>
        <v>&lt;a href='https://gpx.studio/app#13/42.764091/-0.136524' target='_blank'&gt;&lt;img src='/wp-content/uploads/icono-mapa-topografico-gpx-studio-small.png' alt='Mapa topográfico gpx.studio' title='Mapa topográfico gpx.studio'&gt;&lt;/a&gt;</v>
      </c>
      <c r="W226" s="47" t="str">
        <f>HYPERLINK("https://gpx.studio/app#13/"&amp;G226&amp;"/"&amp;H226)</f>
        <v>https://gpx.studio/app#13/42.764091/-0.136524</v>
      </c>
      <c r="X226" s="47" t="str">
        <f>HYPERLINK("https://nakarte.me/#m=13/"&amp;G226&amp;"/"&amp;H226&amp;"&amp;l=Czt/Sa")</f>
        <v>https://nakarte.me/#m=13/42.764091/-0.136524&amp;l=Czt/Sa</v>
      </c>
      <c r="Y226" s="31" t="str">
        <f>"&lt;a href='https://www.google.com/maps/dir/42.8664,-2.6852/" &amp; G226&amp; "," &amp; H226 &amp; "' target='_blank'&gt;" &amp;"&lt;img src='/wp-content/uploads/icono-navegacion-google-maps-small.png' alt='Navegación Google Maps' title='Navegación Google Maps'&gt;" &amp; "&lt;/a&gt;"</f>
        <v>&lt;a href='https://www.google.com/maps/dir/42.8664,-2.6852/42.764091,-0.136524' target='_blank'&gt;&lt;img src='/wp-content/uploads/icono-navegacion-google-maps-small.png' alt='Navegación Google Maps' title='Navegación Google Maps'&gt;&lt;/a&gt;</v>
      </c>
      <c r="Z226" s="46" t="str">
        <f>"&lt;a style='display: block; text-align: center; padding: 0px 0; font-size: 1.4em;' href='https://tresmiles.es/mapa.html?lat="&amp;G226&amp;"&amp;lon="&amp;H226&amp;"&amp;zoom=17'&gt;&lt;img src='/wp-content/uploads/icono-mapa-topografico-small.png' alt='Mapa' title='Mapa'&gt;&lt;/a&gt;"</f>
        <v>&lt;a style='display: block; text-align: center; padding: 0px 0; font-size: 1.4em;' href='https://tresmiles.es/mapa.html?lat=42.764091&amp;lon=-0.136524&amp;zoom=17'&gt;&lt;img src='/wp-content/uploads/icono-mapa-topografico-small.png' alt='Mapa' title='Mapa'&gt;&lt;/a&gt;</v>
      </c>
      <c r="AA226" s="46" t="str">
        <f>IF(J226="",
"",
"&lt;div style='display: block; text-align: center; padding: 0px 0; font-size: 1.4em;'&gt;"&amp;
"&lt;a href='#!' class='open-popup' data-info='"&amp;"ℹ "&amp;J226&amp;"'&gt;"&amp;
"&lt;img src='/wp-content/uploads/icono-informacion-small.png' alt='Más información' title='Más información'&gt;"
&amp;"&lt;/a&gt;&lt;/div&gt;"
)</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227" spans="1:27" ht="14.5" customHeight="1" x14ac:dyDescent="0.35">
      <c r="A227" s="32" t="s">
        <v>1024</v>
      </c>
      <c r="B227" s="32" t="s">
        <v>6</v>
      </c>
      <c r="C227" s="32" t="s">
        <v>1907</v>
      </c>
      <c r="D227" s="33" t="s">
        <v>982</v>
      </c>
      <c r="E227" s="33" t="s">
        <v>152</v>
      </c>
      <c r="F227" s="34">
        <v>3128</v>
      </c>
      <c r="G227" s="38" t="s">
        <v>751</v>
      </c>
      <c r="H227" s="38" t="s">
        <v>752</v>
      </c>
      <c r="I227" s="37" t="s">
        <v>52</v>
      </c>
      <c r="J227" s="45"/>
      <c r="K227" s="45" t="s">
        <v>1022</v>
      </c>
      <c r="L227" s="45" t="s">
        <v>1022</v>
      </c>
      <c r="M227" s="55">
        <v>1</v>
      </c>
      <c r="N227" s="46" t="str">
        <f>"&lt;wpt lat="""&amp;G227&amp;""" lon="""&amp;H227&amp;"""&gt;&lt;ele&gt;"&amp;F227&amp;"&lt;/ele&gt;&lt;name&gt;"&amp;D227&amp;"&lt;/name&gt;&lt;desc&gt;Nombre oficial: "&amp;E227&amp;"&amp;#10;Altitud: "&amp;F227&amp;" m &amp;#10;Dificultad: "&amp;I227&amp;"&amp;#10;Más información: "&amp;J227&amp;"&lt;/desc&gt;&lt;/wpt&gt;"</f>
        <v>&lt;wpt lat="42.761583" lon="-0.136417"&gt;&lt;ele&gt;3128&lt;/ele&gt;&lt;name&gt;Pico del Medio / Pic du Milieu&lt;/name&gt;&lt;desc&gt;Nombre oficial: Cabieto dera Labaza&amp;#10;Altitud: 3128 m &amp;#10;Dificultad: F&amp;#10;Más información: &lt;/desc&gt;&lt;/wpt&gt;</v>
      </c>
      <c r="O227" s="48" t="str">
        <f>HYPERLINK("https://www.openstreetmap.org/edit#map=18/"&amp;G227 &amp; "/"&amp; H227 )</f>
        <v>https://www.openstreetmap.org/edit#map=18/42.761583/-0.136417</v>
      </c>
      <c r="P227" s="31" t="str">
        <f>"&lt;a href='https://www.windy.com/"&amp;G227&amp;"/"&amp;H227&amp;"/wind?"&amp;G227&amp;","&amp;H227&amp;",13' target='_blank'&gt;&lt;img src='/wp-content/uploads/icono-windy-small.png' alt='Windy' title='Viento Windy'&gt;&lt;/a&gt;"</f>
        <v>&lt;a href='https://www.windy.com/42.761583/-0.136417/wind?42.761583,-0.136417,13' target='_blank'&gt;&lt;img src='/wp-content/uploads/icono-windy-small.png' alt='Windy' title='Viento Windy'&gt;&lt;/a&gt;</v>
      </c>
      <c r="Q227" s="47" t="str">
        <f>HYPERLINK("https://www.windy.com/"&amp;G227&amp;"/"&amp;H227&amp;"/wind?"&amp;G227&amp;","&amp;H227&amp;",13")</f>
        <v>https://www.windy.com/42.761583/-0.136417/wind?42.761583,-0.136417,13</v>
      </c>
      <c r="R227" s="31" t="str">
        <f>"&lt;a href='https://www.meteoblue.com/es/tiempo/pronostico/multimodel/"&amp;G227 &amp; "N" &amp; H227 &amp; "E" &amp; "' target='_blank'&gt;" &amp;"&lt;img src='/wp-content/uploads/icono-meteoblue-small.png' alt='Meteoblue' title='Multimodel Meteoblue'&gt;" &amp; "&lt;/a&gt;"</f>
        <v>&lt;a href='https://www.meteoblue.com/es/tiempo/pronostico/multimodel/42.761583N-0.136417E' target='_blank'&gt;&lt;img src='/wp-content/uploads/icono-meteoblue-small.png' alt='Meteoblue' title='Multimodel Meteoblue'&gt;&lt;/a&gt;</v>
      </c>
      <c r="S227" s="47" t="str">
        <f>HYPERLINK("https://www.meteoblue.com/es/tiempo/pronostico/multimodel/"&amp;G227 &amp; "N" &amp; H227 &amp; "E")</f>
        <v>https://www.meteoblue.com/es/tiempo/pronostico/multimodel/42.761583N-0.136417E</v>
      </c>
      <c r="T227" s="31" t="str">
        <f>"&lt;a href='https://brouter.de/brouter-web/#map=13/"&amp;G227&amp;"/"&amp;H227&amp;"/OpenTopoMap&amp;pois="&amp;H227&amp;","&amp;G227&amp; "' target='_blank'&gt;" &amp;"&lt;img src='/wp-content/uploads/icono-mapa-topografico-small.png' alt='Mapa topográfico brouter.de' title='Mapa topográfico brouter.de'&gt;" &amp; "&lt;/a&gt;"</f>
        <v>&lt;a href='https://brouter.de/brouter-web/#map=13/42.761583/-0.136417/OpenTopoMap&amp;pois=-0.136417,42.761583' target='_blank'&gt;&lt;img src='/wp-content/uploads/icono-mapa-topografico-small.png' alt='Mapa topográfico brouter.de' title='Mapa topográfico brouter.de'&gt;&lt;/a&gt;</v>
      </c>
      <c r="U227" s="47" t="str">
        <f>HYPERLINK("https://brouter.de/brouter-web/#map=13/"&amp;G227&amp;"/"&amp;H227&amp;"/OpenTopoMap&amp;pois="&amp;H227&amp;","&amp;G227)</f>
        <v>https://brouter.de/brouter-web/#map=13/42.761583/-0.136417/OpenTopoMap&amp;pois=-0.136417,42.761583</v>
      </c>
      <c r="V227" s="31" t="str">
        <f>"&lt;a href='https://gpx.studio/app#13/"&amp;G227&amp;"/"&amp;H227&amp;"' target='_blank'&gt;" &amp;"&lt;img src='/wp-content/uploads/icono-mapa-topografico-gpx-studio-small.png' alt='Mapa topográfico gpx.studio' title='Mapa topográfico gpx.studio'&gt;" &amp; "&lt;/a&gt;"</f>
        <v>&lt;a href='https://gpx.studio/app#13/42.761583/-0.136417' target='_blank'&gt;&lt;img src='/wp-content/uploads/icono-mapa-topografico-gpx-studio-small.png' alt='Mapa topográfico gpx.studio' title='Mapa topográfico gpx.studio'&gt;&lt;/a&gt;</v>
      </c>
      <c r="W227" s="47" t="str">
        <f>HYPERLINK("https://gpx.studio/app#13/"&amp;G227&amp;"/"&amp;H227)</f>
        <v>https://gpx.studio/app#13/42.761583/-0.136417</v>
      </c>
      <c r="X227" s="47" t="str">
        <f>HYPERLINK("https://nakarte.me/#m=13/"&amp;G227&amp;"/"&amp;H227&amp;"&amp;l=Czt/Sa")</f>
        <v>https://nakarte.me/#m=13/42.761583/-0.136417&amp;l=Czt/Sa</v>
      </c>
      <c r="Y227" s="31" t="str">
        <f>"&lt;a href='https://www.google.com/maps/dir/42.8664,-2.6852/" &amp; G227&amp; "," &amp; H227 &amp; "' target='_blank'&gt;" &amp;"&lt;img src='/wp-content/uploads/icono-navegacion-google-maps-small.png' alt='Navegación Google Maps' title='Navegación Google Maps'&gt;" &amp; "&lt;/a&gt;"</f>
        <v>&lt;a href='https://www.google.com/maps/dir/42.8664,-2.6852/42.761583,-0.136417' target='_blank'&gt;&lt;img src='/wp-content/uploads/icono-navegacion-google-maps-small.png' alt='Navegación Google Maps' title='Navegación Google Maps'&gt;&lt;/a&gt;</v>
      </c>
      <c r="Z227" s="46" t="str">
        <f>"&lt;a style='display: block; text-align: center; padding: 0px 0; font-size: 1.4em;' href='https://tresmiles.es/mapa.html?lat="&amp;G227&amp;"&amp;lon="&amp;H227&amp;"&amp;zoom=17'&gt;&lt;img src='/wp-content/uploads/icono-mapa-topografico-small.png' alt='Mapa' title='Mapa'&gt;&lt;/a&gt;"</f>
        <v>&lt;a style='display: block; text-align: center; padding: 0px 0; font-size: 1.4em;' href='https://tresmiles.es/mapa.html?lat=42.761583&amp;lon=-0.136417&amp;zoom=17'&gt;&lt;img src='/wp-content/uploads/icono-mapa-topografico-small.png' alt='Mapa' title='Mapa'&gt;&lt;/a&gt;</v>
      </c>
      <c r="AA227" s="46" t="str">
        <f>IF(J227="",
"",
"&lt;div style='display: block; text-align: center; padding: 0px 0; font-size: 1.4em;'&gt;"&amp;
"&lt;a href='#!' class='open-popup' data-info='"&amp;"ℹ "&amp;J227&amp;"'&gt;"&amp;
"&lt;img src='/wp-content/uploads/icono-informacion-small.png' alt='Más información' title='Más información'&gt;"
&amp;"&lt;/a&gt;&lt;/div&gt;"
)</f>
        <v/>
      </c>
    </row>
    <row r="228" spans="1:27" ht="14.5" customHeight="1" x14ac:dyDescent="0.35">
      <c r="A228" s="32" t="s">
        <v>1024</v>
      </c>
      <c r="B228" s="32" t="s">
        <v>6</v>
      </c>
      <c r="C228" s="32" t="s">
        <v>1907</v>
      </c>
      <c r="D228" s="33" t="s">
        <v>1571</v>
      </c>
      <c r="E228" s="33" t="s">
        <v>144</v>
      </c>
      <c r="F228" s="34">
        <v>3124</v>
      </c>
      <c r="G228" s="38" t="s">
        <v>983</v>
      </c>
      <c r="H228" s="38" t="s">
        <v>984</v>
      </c>
      <c r="I228" s="37" t="s">
        <v>47</v>
      </c>
      <c r="J228" s="45"/>
      <c r="K228" s="45" t="s">
        <v>1022</v>
      </c>
      <c r="L228" s="45" t="s">
        <v>1022</v>
      </c>
      <c r="M228" s="55">
        <v>1</v>
      </c>
      <c r="N228" s="46" t="str">
        <f>"&lt;wpt lat="""&amp;G228&amp;""" lon="""&amp;H228&amp;"""&gt;&lt;ele&gt;"&amp;F228&amp;"&lt;/ele&gt;&lt;name&gt;"&amp;D228&amp;"&lt;/name&gt;&lt;desc&gt;Nombre oficial: "&amp;E228&amp;"&amp;#10;Altitud: "&amp;F228&amp;" m &amp;#10;Dificultad: "&amp;I228&amp;"&amp;#10;Más información: "&amp;J228&amp;"&lt;/desc&gt;&lt;/wpt&gt;"</f>
        <v>&lt;wpt lat="42.7635186" lon="-0.1358584"&gt;&lt;ele&gt;3124&lt;/ele&gt;&lt;name&gt;Punta Inferior del Tapou&lt;/name&gt;&lt;desc&gt;Nombre oficial: Tetons dera Labaza&amp;#10;Altitud: 3124 m &amp;#10;Dificultad: PD+&amp;#10;Más información: &lt;/desc&gt;&lt;/wpt&gt;</v>
      </c>
      <c r="O228" s="48" t="str">
        <f>HYPERLINK("https://www.openstreetmap.org/edit#map=18/"&amp;G228 &amp; "/"&amp; H228 )</f>
        <v>https://www.openstreetmap.org/edit#map=18/42.7635186/-0.1358584</v>
      </c>
      <c r="P228" s="31" t="str">
        <f>"&lt;a href='https://www.windy.com/"&amp;G228&amp;"/"&amp;H228&amp;"/wind?"&amp;G228&amp;","&amp;H228&amp;",13' target='_blank'&gt;&lt;img src='/wp-content/uploads/icono-windy-small.png' alt='Windy' title='Viento Windy'&gt;&lt;/a&gt;"</f>
        <v>&lt;a href='https://www.windy.com/42.7635186/-0.1358584/wind?42.7635186,-0.1358584,13' target='_blank'&gt;&lt;img src='/wp-content/uploads/icono-windy-small.png' alt='Windy' title='Viento Windy'&gt;&lt;/a&gt;</v>
      </c>
      <c r="Q228" s="47" t="str">
        <f>HYPERLINK("https://www.windy.com/"&amp;G228&amp;"/"&amp;H228&amp;"/wind?"&amp;G228&amp;","&amp;H228&amp;",13")</f>
        <v>https://www.windy.com/42.7635186/-0.1358584/wind?42.7635186,-0.1358584,13</v>
      </c>
      <c r="R228" s="31" t="str">
        <f>"&lt;a href='https://www.meteoblue.com/es/tiempo/pronostico/multimodel/"&amp;G228 &amp; "N" &amp; H228 &amp; "E" &amp; "' target='_blank'&gt;" &amp;"&lt;img src='/wp-content/uploads/icono-meteoblue-small.png' alt='Meteoblue' title='Multimodel Meteoblue'&gt;" &amp; "&lt;/a&gt;"</f>
        <v>&lt;a href='https://www.meteoblue.com/es/tiempo/pronostico/multimodel/42.7635186N-0.1358584E' target='_blank'&gt;&lt;img src='/wp-content/uploads/icono-meteoblue-small.png' alt='Meteoblue' title='Multimodel Meteoblue'&gt;&lt;/a&gt;</v>
      </c>
      <c r="S228" s="47" t="str">
        <f>HYPERLINK("https://www.meteoblue.com/es/tiempo/pronostico/multimodel/"&amp;G228 &amp; "N" &amp; H228 &amp; "E")</f>
        <v>https://www.meteoblue.com/es/tiempo/pronostico/multimodel/42.7635186N-0.1358584E</v>
      </c>
      <c r="T228" s="31" t="str">
        <f>"&lt;a href='https://brouter.de/brouter-web/#map=13/"&amp;G228&amp;"/"&amp;H228&amp;"/OpenTopoMap&amp;pois="&amp;H228&amp;","&amp;G228&amp; "' target='_blank'&gt;" &amp;"&lt;img src='/wp-content/uploads/icono-mapa-topografico-small.png' alt='Mapa topográfico brouter.de' title='Mapa topográfico brouter.de'&gt;" &amp; "&lt;/a&gt;"</f>
        <v>&lt;a href='https://brouter.de/brouter-web/#map=13/42.7635186/-0.1358584/OpenTopoMap&amp;pois=-0.1358584,42.7635186' target='_blank'&gt;&lt;img src='/wp-content/uploads/icono-mapa-topografico-small.png' alt='Mapa topográfico brouter.de' title='Mapa topográfico brouter.de'&gt;&lt;/a&gt;</v>
      </c>
      <c r="U228" s="47" t="str">
        <f>HYPERLINK("https://brouter.de/brouter-web/#map=13/"&amp;G228&amp;"/"&amp;H228&amp;"/OpenTopoMap&amp;pois="&amp;H228&amp;","&amp;G228)</f>
        <v>https://brouter.de/brouter-web/#map=13/42.7635186/-0.1358584/OpenTopoMap&amp;pois=-0.1358584,42.7635186</v>
      </c>
      <c r="V228" s="31" t="str">
        <f>"&lt;a href='https://gpx.studio/app#13/"&amp;G228&amp;"/"&amp;H228&amp;"' target='_blank'&gt;" &amp;"&lt;img src='/wp-content/uploads/icono-mapa-topografico-gpx-studio-small.png' alt='Mapa topográfico gpx.studio' title='Mapa topográfico gpx.studio'&gt;" &amp; "&lt;/a&gt;"</f>
        <v>&lt;a href='https://gpx.studio/app#13/42.7635186/-0.1358584' target='_blank'&gt;&lt;img src='/wp-content/uploads/icono-mapa-topografico-gpx-studio-small.png' alt='Mapa topográfico gpx.studio' title='Mapa topográfico gpx.studio'&gt;&lt;/a&gt;</v>
      </c>
      <c r="W228" s="47" t="str">
        <f>HYPERLINK("https://gpx.studio/app#13/"&amp;G228&amp;"/"&amp;H228)</f>
        <v>https://gpx.studio/app#13/42.7635186/-0.1358584</v>
      </c>
      <c r="X228" s="47" t="str">
        <f>HYPERLINK("https://nakarte.me/#m=13/"&amp;G228&amp;"/"&amp;H228&amp;"&amp;l=Czt/Sa")</f>
        <v>https://nakarte.me/#m=13/42.7635186/-0.1358584&amp;l=Czt/Sa</v>
      </c>
      <c r="Y228" s="31" t="str">
        <f>"&lt;a href='https://www.google.com/maps/dir/42.8664,-2.6852/" &amp; G228&amp; "," &amp; H228 &amp; "' target='_blank'&gt;" &amp;"&lt;img src='/wp-content/uploads/icono-navegacion-google-maps-small.png' alt='Navegación Google Maps' title='Navegación Google Maps'&gt;" &amp; "&lt;/a&gt;"</f>
        <v>&lt;a href='https://www.google.com/maps/dir/42.8664,-2.6852/42.7635186,-0.1358584' target='_blank'&gt;&lt;img src='/wp-content/uploads/icono-navegacion-google-maps-small.png' alt='Navegación Google Maps' title='Navegación Google Maps'&gt;&lt;/a&gt;</v>
      </c>
      <c r="Z228" s="46" t="str">
        <f>"&lt;a style='display: block; text-align: center; padding: 0px 0; font-size: 1.4em;' href='https://tresmiles.es/mapa.html?lat="&amp;G228&amp;"&amp;lon="&amp;H228&amp;"&amp;zoom=17'&gt;&lt;img src='/wp-content/uploads/icono-mapa-topografico-small.png' alt='Mapa' title='Mapa'&gt;&lt;/a&gt;"</f>
        <v>&lt;a style='display: block; text-align: center; padding: 0px 0; font-size: 1.4em;' href='https://tresmiles.es/mapa.html?lat=42.7635186&amp;lon=-0.1358584&amp;zoom=17'&gt;&lt;img src='/wp-content/uploads/icono-mapa-topografico-small.png' alt='Mapa' title='Mapa'&gt;&lt;/a&gt;</v>
      </c>
      <c r="AA228" s="46" t="str">
        <f>IF(J228="",
"",
"&lt;div style='display: block; text-align: center; padding: 0px 0; font-size: 1.4em;'&gt;"&amp;
"&lt;a href='#!' class='open-popup' data-info='"&amp;"ℹ "&amp;J228&amp;"'&gt;"&amp;
"&lt;img src='/wp-content/uploads/icono-informacion-small.png' alt='Más información' title='Más información'&gt;"
&amp;"&lt;/a&gt;&lt;/div&gt;"
)</f>
        <v/>
      </c>
    </row>
    <row r="229" spans="1:27" ht="14.5" customHeight="1" x14ac:dyDescent="0.35">
      <c r="A229" s="32" t="s">
        <v>1025</v>
      </c>
      <c r="B229" s="32" t="s">
        <v>6</v>
      </c>
      <c r="C229" s="32" t="s">
        <v>1907</v>
      </c>
      <c r="D229" s="33" t="s">
        <v>1566</v>
      </c>
      <c r="E229" s="33" t="s">
        <v>979</v>
      </c>
      <c r="F229" s="34">
        <v>3117</v>
      </c>
      <c r="G229" s="38" t="s">
        <v>763</v>
      </c>
      <c r="H229" s="38" t="s">
        <v>764</v>
      </c>
      <c r="I229" s="37" t="s">
        <v>47</v>
      </c>
      <c r="J229" s="45" t="s">
        <v>2297</v>
      </c>
      <c r="K229" s="45" t="s">
        <v>1022</v>
      </c>
      <c r="L229" s="45" t="s">
        <v>1022</v>
      </c>
      <c r="M229" s="55">
        <v>1</v>
      </c>
      <c r="N229" s="46" t="str">
        <f>"&lt;wpt lat="""&amp;G229&amp;""" lon="""&amp;H229&amp;"""&gt;&lt;ele&gt;"&amp;F229&amp;"&lt;/ele&gt;&lt;name&gt;"&amp;D229&amp;"&lt;/name&gt;&lt;desc&gt;Nombre oficial: "&amp;E229&amp;"&amp;#10;Altitud: "&amp;F229&amp;" m &amp;#10;Dificultad: "&amp;I229&amp;"&amp;#10;Más información: "&amp;J229&amp;"&lt;/desc&gt;&lt;/wpt&gt;"</f>
        <v>&lt;wpt lat="42.773722" lon="-0.152722"&gt;&lt;ele&gt;3117&lt;/ele&gt;&lt;name&gt;Aguja Superior del Clot de la Hount&lt;/name&gt;&lt;desc&gt;Nombre oficial: Peña Fiera E&amp;#10;Altitud: 3117 m &amp;#10;Dificultad: PD+&amp;#10;Más información: POSIBLE DISCREPANCIA, ERROR O A ESTUDIAR. A. a estudiar: prominencia aprox. 8 m máximo&lt;/desc&gt;&lt;/wpt&gt;</v>
      </c>
      <c r="O229" s="48" t="str">
        <f>HYPERLINK("https://www.openstreetmap.org/edit#map=18/"&amp;G229 &amp; "/"&amp; H229 )</f>
        <v>https://www.openstreetmap.org/edit#map=18/42.773722/-0.152722</v>
      </c>
      <c r="P229" s="31" t="str">
        <f>"&lt;a href='https://www.windy.com/"&amp;G229&amp;"/"&amp;H229&amp;"/wind?"&amp;G229&amp;","&amp;H229&amp;",13' target='_blank'&gt;&lt;img src='/wp-content/uploads/icono-windy-small.png' alt='Windy' title='Viento Windy'&gt;&lt;/a&gt;"</f>
        <v>&lt;a href='https://www.windy.com/42.773722/-0.152722/wind?42.773722,-0.152722,13' target='_blank'&gt;&lt;img src='/wp-content/uploads/icono-windy-small.png' alt='Windy' title='Viento Windy'&gt;&lt;/a&gt;</v>
      </c>
      <c r="Q229" s="47" t="str">
        <f>HYPERLINK("https://www.windy.com/"&amp;G229&amp;"/"&amp;H229&amp;"/wind?"&amp;G229&amp;","&amp;H229&amp;",13")</f>
        <v>https://www.windy.com/42.773722/-0.152722/wind?42.773722,-0.152722,13</v>
      </c>
      <c r="R229" s="31" t="str">
        <f>"&lt;a href='https://www.meteoblue.com/es/tiempo/pronostico/multimodel/"&amp;G229 &amp; "N" &amp; H229 &amp; "E" &amp; "' target='_blank'&gt;" &amp;"&lt;img src='/wp-content/uploads/icono-meteoblue-small.png' alt='Meteoblue' title='Multimodel Meteoblue'&gt;" &amp; "&lt;/a&gt;"</f>
        <v>&lt;a href='https://www.meteoblue.com/es/tiempo/pronostico/multimodel/42.773722N-0.152722E' target='_blank'&gt;&lt;img src='/wp-content/uploads/icono-meteoblue-small.png' alt='Meteoblue' title='Multimodel Meteoblue'&gt;&lt;/a&gt;</v>
      </c>
      <c r="S229" s="47" t="str">
        <f>HYPERLINK("https://www.meteoblue.com/es/tiempo/pronostico/multimodel/"&amp;G229 &amp; "N" &amp; H229 &amp; "E")</f>
        <v>https://www.meteoblue.com/es/tiempo/pronostico/multimodel/42.773722N-0.152722E</v>
      </c>
      <c r="T229" s="31" t="str">
        <f>"&lt;a href='https://brouter.de/brouter-web/#map=13/"&amp;G229&amp;"/"&amp;H229&amp;"/OpenTopoMap&amp;pois="&amp;H229&amp;","&amp;G229&amp; "' target='_blank'&gt;" &amp;"&lt;img src='/wp-content/uploads/icono-mapa-topografico-small.png' alt='Mapa topográfico brouter.de' title='Mapa topográfico brouter.de'&gt;" &amp; "&lt;/a&gt;"</f>
        <v>&lt;a href='https://brouter.de/brouter-web/#map=13/42.773722/-0.152722/OpenTopoMap&amp;pois=-0.152722,42.773722' target='_blank'&gt;&lt;img src='/wp-content/uploads/icono-mapa-topografico-small.png' alt='Mapa topográfico brouter.de' title='Mapa topográfico brouter.de'&gt;&lt;/a&gt;</v>
      </c>
      <c r="U229" s="47" t="str">
        <f>HYPERLINK("https://brouter.de/brouter-web/#map=13/"&amp;G229&amp;"/"&amp;H229&amp;"/OpenTopoMap&amp;pois="&amp;H229&amp;","&amp;G229)</f>
        <v>https://brouter.de/brouter-web/#map=13/42.773722/-0.152722/OpenTopoMap&amp;pois=-0.152722,42.773722</v>
      </c>
      <c r="V229" s="31" t="str">
        <f>"&lt;a href='https://gpx.studio/app#13/"&amp;G229&amp;"/"&amp;H229&amp;"' target='_blank'&gt;" &amp;"&lt;img src='/wp-content/uploads/icono-mapa-topografico-gpx-studio-small.png' alt='Mapa topográfico gpx.studio' title='Mapa topográfico gpx.studio'&gt;" &amp; "&lt;/a&gt;"</f>
        <v>&lt;a href='https://gpx.studio/app#13/42.773722/-0.152722' target='_blank'&gt;&lt;img src='/wp-content/uploads/icono-mapa-topografico-gpx-studio-small.png' alt='Mapa topográfico gpx.studio' title='Mapa topográfico gpx.studio'&gt;&lt;/a&gt;</v>
      </c>
      <c r="W229" s="47" t="str">
        <f>HYPERLINK("https://gpx.studio/app#13/"&amp;G229&amp;"/"&amp;H229)</f>
        <v>https://gpx.studio/app#13/42.773722/-0.152722</v>
      </c>
      <c r="X229" s="47" t="str">
        <f>HYPERLINK("https://nakarte.me/#m=13/"&amp;G229&amp;"/"&amp;H229&amp;"&amp;l=Czt/Sa")</f>
        <v>https://nakarte.me/#m=13/42.773722/-0.152722&amp;l=Czt/Sa</v>
      </c>
      <c r="Y229" s="31" t="str">
        <f>"&lt;a href='https://www.google.com/maps/dir/42.8664,-2.6852/" &amp; G229&amp; "," &amp; H229 &amp; "' target='_blank'&gt;" &amp;"&lt;img src='/wp-content/uploads/icono-navegacion-google-maps-small.png' alt='Navegación Google Maps' title='Navegación Google Maps'&gt;" &amp; "&lt;/a&gt;"</f>
        <v>&lt;a href='https://www.google.com/maps/dir/42.8664,-2.6852/42.773722,-0.152722' target='_blank'&gt;&lt;img src='/wp-content/uploads/icono-navegacion-google-maps-small.png' alt='Navegación Google Maps' title='Navegación Google Maps'&gt;&lt;/a&gt;</v>
      </c>
      <c r="Z229" s="46" t="str">
        <f>"&lt;a style='display: block; text-align: center; padding: 0px 0; font-size: 1.4em;' href='https://tresmiles.es/mapa.html?lat="&amp;G229&amp;"&amp;lon="&amp;H229&amp;"&amp;zoom=17'&gt;&lt;img src='/wp-content/uploads/icono-mapa-topografico-small.png' alt='Mapa' title='Mapa'&gt;&lt;/a&gt;"</f>
        <v>&lt;a style='display: block; text-align: center; padding: 0px 0; font-size: 1.4em;' href='https://tresmiles.es/mapa.html?lat=42.773722&amp;lon=-0.152722&amp;zoom=17'&gt;&lt;img src='/wp-content/uploads/icono-mapa-topografico-small.png' alt='Mapa' title='Mapa'&gt;&lt;/a&gt;</v>
      </c>
      <c r="AA229" s="46" t="str">
        <f>IF(J229="",
"",
"&lt;div style='display: block; text-align: center; padding: 0px 0; font-size: 1.4em;'&gt;"&amp;
"&lt;a href='#!' class='open-popup' data-info='"&amp;"ℹ "&amp;J229&amp;"'&gt;"&amp;
"&lt;img src='/wp-content/uploads/icono-informacion-small.png' alt='Más información' title='Más información'&gt;"
&amp;"&lt;/a&gt;&lt;/div&gt;"
)</f>
        <v>&lt;div style='display: block; text-align: center; padding: 0px 0; font-size: 1.4em;'&gt;&lt;a href='#!' class='open-popup' data-info='ℹ POSIBLE DISCREPANCIA, ERROR O A ESTUDIAR. A. a estudiar: prominencia aprox. 8 m máximo'&gt;&lt;img src='/wp-content/uploads/icono-informacion-small.png' alt='Más información' title='Más información'&gt;&lt;/a&gt;&lt;/div&gt;</v>
      </c>
    </row>
    <row r="230" spans="1:27" ht="14.5" customHeight="1" x14ac:dyDescent="0.35">
      <c r="A230" s="32" t="s">
        <v>1025</v>
      </c>
      <c r="B230" s="32" t="s">
        <v>6</v>
      </c>
      <c r="C230" s="32" t="s">
        <v>1907</v>
      </c>
      <c r="D230" s="33" t="s">
        <v>1564</v>
      </c>
      <c r="E230" s="33" t="s">
        <v>978</v>
      </c>
      <c r="F230" s="34">
        <v>3047</v>
      </c>
      <c r="G230" s="38" t="s">
        <v>858</v>
      </c>
      <c r="H230" s="38" t="s">
        <v>859</v>
      </c>
      <c r="I230" s="37" t="s">
        <v>47</v>
      </c>
      <c r="J230" s="45"/>
      <c r="K230" s="45" t="s">
        <v>1022</v>
      </c>
      <c r="L230" s="45" t="s">
        <v>1022</v>
      </c>
      <c r="M230" s="55">
        <v>1</v>
      </c>
      <c r="N230" s="46" t="str">
        <f>"&lt;wpt lat="""&amp;G230&amp;""" lon="""&amp;H230&amp;"""&gt;&lt;ele&gt;"&amp;F230&amp;"&lt;/ele&gt;&lt;name&gt;"&amp;D230&amp;"&lt;/name&gt;&lt;desc&gt;Nombre oficial: "&amp;E230&amp;"&amp;#10;Altitud: "&amp;F230&amp;" m &amp;#10;Dificultad: "&amp;I230&amp;"&amp;#10;Más información: "&amp;J230&amp;"&lt;/desc&gt;&lt;/wpt&gt;"</f>
        <v>&lt;wpt lat="42.774278" lon="-0.153194"&gt;&lt;ele&gt;3047&lt;/ele&gt;&lt;name&gt;Aguja Inferior del Clot de la Hount&lt;/name&gt;&lt;desc&gt;Nombre oficial: Peña Fiera O&amp;#10;Altitud: 3047 m &amp;#10;Dificultad: PD+&amp;#10;Más información: &lt;/desc&gt;&lt;/wpt&gt;</v>
      </c>
      <c r="O230" s="48" t="str">
        <f>HYPERLINK("https://www.openstreetmap.org/edit#map=18/"&amp;G230 &amp; "/"&amp; H230 )</f>
        <v>https://www.openstreetmap.org/edit#map=18/42.774278/-0.153194</v>
      </c>
      <c r="P230" s="31" t="str">
        <f>"&lt;a href='https://www.windy.com/"&amp;G230&amp;"/"&amp;H230&amp;"/wind?"&amp;G230&amp;","&amp;H230&amp;",13' target='_blank'&gt;&lt;img src='/wp-content/uploads/icono-windy-small.png' alt='Windy' title='Viento Windy'&gt;&lt;/a&gt;"</f>
        <v>&lt;a href='https://www.windy.com/42.774278/-0.153194/wind?42.774278,-0.153194,13' target='_blank'&gt;&lt;img src='/wp-content/uploads/icono-windy-small.png' alt='Windy' title='Viento Windy'&gt;&lt;/a&gt;</v>
      </c>
      <c r="Q230" s="47" t="str">
        <f>HYPERLINK("https://www.windy.com/"&amp;G230&amp;"/"&amp;H230&amp;"/wind?"&amp;G230&amp;","&amp;H230&amp;",13")</f>
        <v>https://www.windy.com/42.774278/-0.153194/wind?42.774278,-0.153194,13</v>
      </c>
      <c r="R230" s="31" t="str">
        <f>"&lt;a href='https://www.meteoblue.com/es/tiempo/pronostico/multimodel/"&amp;G230 &amp; "N" &amp; H230 &amp; "E" &amp; "' target='_blank'&gt;" &amp;"&lt;img src='/wp-content/uploads/icono-meteoblue-small.png' alt='Meteoblue' title='Multimodel Meteoblue'&gt;" &amp; "&lt;/a&gt;"</f>
        <v>&lt;a href='https://www.meteoblue.com/es/tiempo/pronostico/multimodel/42.774278N-0.153194E' target='_blank'&gt;&lt;img src='/wp-content/uploads/icono-meteoblue-small.png' alt='Meteoblue' title='Multimodel Meteoblue'&gt;&lt;/a&gt;</v>
      </c>
      <c r="S230" s="47" t="str">
        <f>HYPERLINK("https://www.meteoblue.com/es/tiempo/pronostico/multimodel/"&amp;G230 &amp; "N" &amp; H230 &amp; "E")</f>
        <v>https://www.meteoblue.com/es/tiempo/pronostico/multimodel/42.774278N-0.153194E</v>
      </c>
      <c r="T230" s="31" t="str">
        <f>"&lt;a href='https://brouter.de/brouter-web/#map=13/"&amp;G230&amp;"/"&amp;H230&amp;"/OpenTopoMap&amp;pois="&amp;H230&amp;","&amp;G230&amp; "' target='_blank'&gt;" &amp;"&lt;img src='/wp-content/uploads/icono-mapa-topografico-small.png' alt='Mapa topográfico brouter.de' title='Mapa topográfico brouter.de'&gt;" &amp; "&lt;/a&gt;"</f>
        <v>&lt;a href='https://brouter.de/brouter-web/#map=13/42.774278/-0.153194/OpenTopoMap&amp;pois=-0.153194,42.774278' target='_blank'&gt;&lt;img src='/wp-content/uploads/icono-mapa-topografico-small.png' alt='Mapa topográfico brouter.de' title='Mapa topográfico brouter.de'&gt;&lt;/a&gt;</v>
      </c>
      <c r="U230" s="47" t="str">
        <f>HYPERLINK("https://brouter.de/brouter-web/#map=13/"&amp;G230&amp;"/"&amp;H230&amp;"/OpenTopoMap&amp;pois="&amp;H230&amp;","&amp;G230)</f>
        <v>https://brouter.de/brouter-web/#map=13/42.774278/-0.153194/OpenTopoMap&amp;pois=-0.153194,42.774278</v>
      </c>
      <c r="V230" s="31" t="str">
        <f>"&lt;a href='https://gpx.studio/app#13/"&amp;G230&amp;"/"&amp;H230&amp;"' target='_blank'&gt;" &amp;"&lt;img src='/wp-content/uploads/icono-mapa-topografico-gpx-studio-small.png' alt='Mapa topográfico gpx.studio' title='Mapa topográfico gpx.studio'&gt;" &amp; "&lt;/a&gt;"</f>
        <v>&lt;a href='https://gpx.studio/app#13/42.774278/-0.153194' target='_blank'&gt;&lt;img src='/wp-content/uploads/icono-mapa-topografico-gpx-studio-small.png' alt='Mapa topográfico gpx.studio' title='Mapa topográfico gpx.studio'&gt;&lt;/a&gt;</v>
      </c>
      <c r="W230" s="47" t="str">
        <f>HYPERLINK("https://gpx.studio/app#13/"&amp;G230&amp;"/"&amp;H230)</f>
        <v>https://gpx.studio/app#13/42.774278/-0.153194</v>
      </c>
      <c r="X230" s="47" t="str">
        <f>HYPERLINK("https://nakarte.me/#m=13/"&amp;G230&amp;"/"&amp;H230&amp;"&amp;l=Czt/Sa")</f>
        <v>https://nakarte.me/#m=13/42.774278/-0.153194&amp;l=Czt/Sa</v>
      </c>
      <c r="Y230" s="31" t="str">
        <f>"&lt;a href='https://www.google.com/maps/dir/42.8664,-2.6852/" &amp; G230&amp; "," &amp; H230 &amp; "' target='_blank'&gt;" &amp;"&lt;img src='/wp-content/uploads/icono-navegacion-google-maps-small.png' alt='Navegación Google Maps' title='Navegación Google Maps'&gt;" &amp; "&lt;/a&gt;"</f>
        <v>&lt;a href='https://www.google.com/maps/dir/42.8664,-2.6852/42.774278,-0.153194' target='_blank'&gt;&lt;img src='/wp-content/uploads/icono-navegacion-google-maps-small.png' alt='Navegación Google Maps' title='Navegación Google Maps'&gt;&lt;/a&gt;</v>
      </c>
      <c r="Z230" s="46" t="str">
        <f>"&lt;a style='display: block; text-align: center; padding: 0px 0; font-size: 1.4em;' href='https://tresmiles.es/mapa.html?lat="&amp;G230&amp;"&amp;lon="&amp;H230&amp;"&amp;zoom=17'&gt;&lt;img src='/wp-content/uploads/icono-mapa-topografico-small.png' alt='Mapa' title='Mapa'&gt;&lt;/a&gt;"</f>
        <v>&lt;a style='display: block; text-align: center; padding: 0px 0; font-size: 1.4em;' href='https://tresmiles.es/mapa.html?lat=42.774278&amp;lon=-0.153194&amp;zoom=17'&gt;&lt;img src='/wp-content/uploads/icono-mapa-topografico-small.png' alt='Mapa' title='Mapa'&gt;&lt;/a&gt;</v>
      </c>
      <c r="AA230" s="46" t="str">
        <f>IF(J230="",
"",
"&lt;div style='display: block; text-align: center; padding: 0px 0; font-size: 1.4em;'&gt;"&amp;
"&lt;a href='#!' class='open-popup' data-info='"&amp;"ℹ "&amp;J230&amp;"'&gt;"&amp;
"&lt;img src='/wp-content/uploads/icono-informacion-small.png' alt='Más información' title='Más información'&gt;"
&amp;"&lt;/a&gt;&lt;/div&gt;"
)</f>
        <v/>
      </c>
    </row>
    <row r="231" spans="1:27" ht="14.5" customHeight="1" x14ac:dyDescent="0.35">
      <c r="A231" s="32" t="s">
        <v>1025</v>
      </c>
      <c r="B231" s="32" t="s">
        <v>6</v>
      </c>
      <c r="C231" s="32" t="s">
        <v>1907</v>
      </c>
      <c r="D231" s="33" t="s">
        <v>1565</v>
      </c>
      <c r="E231" s="33" t="s">
        <v>134</v>
      </c>
      <c r="F231" s="34">
        <v>3042</v>
      </c>
      <c r="G231" s="38" t="s">
        <v>866</v>
      </c>
      <c r="H231" s="38" t="s">
        <v>867</v>
      </c>
      <c r="I231" s="37" t="s">
        <v>49</v>
      </c>
      <c r="J231" s="45"/>
      <c r="K231" s="45" t="s">
        <v>1022</v>
      </c>
      <c r="L231" s="45" t="s">
        <v>1022</v>
      </c>
      <c r="M231" s="55">
        <v>1</v>
      </c>
      <c r="N231" s="46" t="str">
        <f>"&lt;wpt lat="""&amp;G231&amp;""" lon="""&amp;H231&amp;"""&gt;&lt;ele&gt;"&amp;F231&amp;"&lt;/ele&gt;&lt;name&gt;"&amp;D231&amp;"&lt;/name&gt;&lt;desc&gt;Nombre oficial: "&amp;E231&amp;"&amp;#10;Altitud: "&amp;F231&amp;" m &amp;#10;Dificultad: "&amp;I231&amp;"&amp;#10;Más información: "&amp;J231&amp;"&lt;/desc&gt;&lt;/wpt&gt;"</f>
        <v>&lt;wpt lat="42.767556" lon="-0.152500"&gt;&lt;ele&gt;3042&lt;/ele&gt;&lt;name&gt;Aguja SO de Cerbillona&lt;/name&gt;&lt;desc&gt;Nombre oficial: Garmo deros Musarez&amp;#10;Altitud: 3042 m &amp;#10;Dificultad: PD&amp;#10;Más información: &lt;/desc&gt;&lt;/wpt&gt;</v>
      </c>
      <c r="O231" s="48" t="str">
        <f>HYPERLINK("https://www.openstreetmap.org/edit#map=18/"&amp;G231 &amp; "/"&amp; H231 )</f>
        <v>https://www.openstreetmap.org/edit#map=18/42.767556/-0.152500</v>
      </c>
      <c r="P231" s="31" t="str">
        <f>"&lt;a href='https://www.windy.com/"&amp;G231&amp;"/"&amp;H231&amp;"/wind?"&amp;G231&amp;","&amp;H231&amp;",13' target='_blank'&gt;&lt;img src='/wp-content/uploads/icono-windy-small.png' alt='Windy' title='Viento Windy'&gt;&lt;/a&gt;"</f>
        <v>&lt;a href='https://www.windy.com/42.767556/-0.152500/wind?42.767556,-0.152500,13' target='_blank'&gt;&lt;img src='/wp-content/uploads/icono-windy-small.png' alt='Windy' title='Viento Windy'&gt;&lt;/a&gt;</v>
      </c>
      <c r="Q231" s="47" t="str">
        <f>HYPERLINK("https://www.windy.com/"&amp;G231&amp;"/"&amp;H231&amp;"/wind?"&amp;G231&amp;","&amp;H231&amp;",13")</f>
        <v>https://www.windy.com/42.767556/-0.152500/wind?42.767556,-0.152500,13</v>
      </c>
      <c r="R231" s="31" t="str">
        <f>"&lt;a href='https://www.meteoblue.com/es/tiempo/pronostico/multimodel/"&amp;G231 &amp; "N" &amp; H231 &amp; "E" &amp; "' target='_blank'&gt;" &amp;"&lt;img src='/wp-content/uploads/icono-meteoblue-small.png' alt='Meteoblue' title='Multimodel Meteoblue'&gt;" &amp; "&lt;/a&gt;"</f>
        <v>&lt;a href='https://www.meteoblue.com/es/tiempo/pronostico/multimodel/42.767556N-0.152500E' target='_blank'&gt;&lt;img src='/wp-content/uploads/icono-meteoblue-small.png' alt='Meteoblue' title='Multimodel Meteoblue'&gt;&lt;/a&gt;</v>
      </c>
      <c r="S231" s="47" t="str">
        <f>HYPERLINK("https://www.meteoblue.com/es/tiempo/pronostico/multimodel/"&amp;G231 &amp; "N" &amp; H231 &amp; "E")</f>
        <v>https://www.meteoblue.com/es/tiempo/pronostico/multimodel/42.767556N-0.152500E</v>
      </c>
      <c r="T231" s="31" t="str">
        <f>"&lt;a href='https://brouter.de/brouter-web/#map=13/"&amp;G231&amp;"/"&amp;H231&amp;"/OpenTopoMap&amp;pois="&amp;H231&amp;","&amp;G231&amp; "' target='_blank'&gt;" &amp;"&lt;img src='/wp-content/uploads/icono-mapa-topografico-small.png' alt='Mapa topográfico brouter.de' title='Mapa topográfico brouter.de'&gt;" &amp; "&lt;/a&gt;"</f>
        <v>&lt;a href='https://brouter.de/brouter-web/#map=13/42.767556/-0.152500/OpenTopoMap&amp;pois=-0.152500,42.767556' target='_blank'&gt;&lt;img src='/wp-content/uploads/icono-mapa-topografico-small.png' alt='Mapa topográfico brouter.de' title='Mapa topográfico brouter.de'&gt;&lt;/a&gt;</v>
      </c>
      <c r="U231" s="47" t="str">
        <f>HYPERLINK("https://brouter.de/brouter-web/#map=13/"&amp;G231&amp;"/"&amp;H231&amp;"/OpenTopoMap&amp;pois="&amp;H231&amp;","&amp;G231)</f>
        <v>https://brouter.de/brouter-web/#map=13/42.767556/-0.152500/OpenTopoMap&amp;pois=-0.152500,42.767556</v>
      </c>
      <c r="V231" s="31" t="str">
        <f>"&lt;a href='https://gpx.studio/app#13/"&amp;G231&amp;"/"&amp;H231&amp;"' target='_blank'&gt;" &amp;"&lt;img src='/wp-content/uploads/icono-mapa-topografico-gpx-studio-small.png' alt='Mapa topográfico gpx.studio' title='Mapa topográfico gpx.studio'&gt;" &amp; "&lt;/a&gt;"</f>
        <v>&lt;a href='https://gpx.studio/app#13/42.767556/-0.152500' target='_blank'&gt;&lt;img src='/wp-content/uploads/icono-mapa-topografico-gpx-studio-small.png' alt='Mapa topográfico gpx.studio' title='Mapa topográfico gpx.studio'&gt;&lt;/a&gt;</v>
      </c>
      <c r="W231" s="47" t="str">
        <f>HYPERLINK("https://gpx.studio/app#13/"&amp;G231&amp;"/"&amp;H231)</f>
        <v>https://gpx.studio/app#13/42.767556/-0.152500</v>
      </c>
      <c r="X231" s="47" t="str">
        <f>HYPERLINK("https://nakarte.me/#m=13/"&amp;G231&amp;"/"&amp;H231&amp;"&amp;l=Czt/Sa")</f>
        <v>https://nakarte.me/#m=13/42.767556/-0.152500&amp;l=Czt/Sa</v>
      </c>
      <c r="Y231" s="31" t="str">
        <f>"&lt;a href='https://www.google.com/maps/dir/42.8664,-2.6852/" &amp; G231&amp; "," &amp; H231 &amp; "' target='_blank'&gt;" &amp;"&lt;img src='/wp-content/uploads/icono-navegacion-google-maps-small.png' alt='Navegación Google Maps' title='Navegación Google Maps'&gt;" &amp; "&lt;/a&gt;"</f>
        <v>&lt;a href='https://www.google.com/maps/dir/42.8664,-2.6852/42.767556,-0.152500' target='_blank'&gt;&lt;img src='/wp-content/uploads/icono-navegacion-google-maps-small.png' alt='Navegación Google Maps' title='Navegación Google Maps'&gt;&lt;/a&gt;</v>
      </c>
      <c r="Z231" s="46" t="str">
        <f>"&lt;a style='display: block; text-align: center; padding: 0px 0; font-size: 1.4em;' href='https://tresmiles.es/mapa.html?lat="&amp;G231&amp;"&amp;lon="&amp;H231&amp;"&amp;zoom=17'&gt;&lt;img src='/wp-content/uploads/icono-mapa-topografico-small.png' alt='Mapa' title='Mapa'&gt;&lt;/a&gt;"</f>
        <v>&lt;a style='display: block; text-align: center; padding: 0px 0; font-size: 1.4em;' href='https://tresmiles.es/mapa.html?lat=42.767556&amp;lon=-0.152500&amp;zoom=17'&gt;&lt;img src='/wp-content/uploads/icono-mapa-topografico-small.png' alt='Mapa' title='Mapa'&gt;&lt;/a&gt;</v>
      </c>
      <c r="AA231" s="46" t="str">
        <f>IF(J231="",
"",
"&lt;div style='display: block; text-align: center; padding: 0px 0; font-size: 1.4em;'&gt;"&amp;
"&lt;a href='#!' class='open-popup' data-info='"&amp;"ℹ "&amp;J231&amp;"'&gt;"&amp;
"&lt;img src='/wp-content/uploads/icono-informacion-small.png' alt='Más información' title='Más información'&gt;"
&amp;"&lt;/a&gt;&lt;/div&gt;"
)</f>
        <v/>
      </c>
    </row>
    <row r="232" spans="1:27" ht="14.5" customHeight="1" x14ac:dyDescent="0.35">
      <c r="A232" s="32" t="s">
        <v>1026</v>
      </c>
      <c r="B232" s="32" t="s">
        <v>1230</v>
      </c>
      <c r="C232" s="32" t="s">
        <v>1907</v>
      </c>
      <c r="D232" s="33" t="s">
        <v>1568</v>
      </c>
      <c r="E232" s="37" t="s">
        <v>4</v>
      </c>
      <c r="F232" s="36">
        <v>3032</v>
      </c>
      <c r="G232" s="37" t="s">
        <v>985</v>
      </c>
      <c r="H232" s="37" t="s">
        <v>986</v>
      </c>
      <c r="I232" s="37" t="s">
        <v>52</v>
      </c>
      <c r="J232" s="45"/>
      <c r="K232" s="45" t="s">
        <v>1022</v>
      </c>
      <c r="L232" s="45"/>
      <c r="M232" s="55">
        <v>2</v>
      </c>
      <c r="N232" s="46" t="str">
        <f>"&lt;wpt lat="""&amp;G232&amp;""" lon="""&amp;H232&amp;"""&gt;&lt;ele&gt;"&amp;F232&amp;"&lt;/ele&gt;&lt;name&gt;"&amp;D232&amp;"&lt;/name&gt;&lt;desc&gt;Nombre oficial: "&amp;E232&amp;"&amp;#10;Altitud: "&amp;F232&amp;" m &amp;#10;Dificultad: "&amp;I232&amp;"&amp;#10;Más información: "&amp;J232&amp;"&lt;/desc&gt;&lt;/wpt&gt;"</f>
        <v>&lt;wpt lat="42.7746990" lon="-0.1350480"&gt;&lt;ele&gt;3032&lt;/ele&gt;&lt;name&gt;Petit Vignemale&lt;/name&gt;&lt;desc&gt;Nombre oficial: &amp;#10;Altitud: 3032 m &amp;#10;Dificultad: F&amp;#10;Más información: &lt;/desc&gt;&lt;/wpt&gt;</v>
      </c>
      <c r="O232" s="48" t="str">
        <f>HYPERLINK("https://www.openstreetmap.org/edit#map=18/"&amp;G232 &amp; "/"&amp; H232 )</f>
        <v>https://www.openstreetmap.org/edit#map=18/42.7746990/-0.1350480</v>
      </c>
      <c r="P232" s="31" t="str">
        <f>"&lt;a href='https://www.windy.com/"&amp;G232&amp;"/"&amp;H232&amp;"/wind?"&amp;G232&amp;","&amp;H232&amp;",13' target='_blank'&gt;&lt;img src='/wp-content/uploads/icono-windy-small.png' alt='Windy' title='Viento Windy'&gt;&lt;/a&gt;"</f>
        <v>&lt;a href='https://www.windy.com/42.7746990/-0.1350480/wind?42.7746990,-0.1350480,13' target='_blank'&gt;&lt;img src='/wp-content/uploads/icono-windy-small.png' alt='Windy' title='Viento Windy'&gt;&lt;/a&gt;</v>
      </c>
      <c r="Q232" s="47" t="str">
        <f>HYPERLINK("https://www.windy.com/"&amp;G232&amp;"/"&amp;H232&amp;"/wind?"&amp;G232&amp;","&amp;H232&amp;",13")</f>
        <v>https://www.windy.com/42.7746990/-0.1350480/wind?42.7746990,-0.1350480,13</v>
      </c>
      <c r="R232" s="31" t="str">
        <f>"&lt;a href='https://www.meteoblue.com/es/tiempo/pronostico/multimodel/"&amp;G232 &amp; "N" &amp; H232 &amp; "E" &amp; "' target='_blank'&gt;" &amp;"&lt;img src='/wp-content/uploads/icono-meteoblue-small.png' alt='Meteoblue' title='Multimodel Meteoblue'&gt;" &amp; "&lt;/a&gt;"</f>
        <v>&lt;a href='https://www.meteoblue.com/es/tiempo/pronostico/multimodel/42.7746990N-0.1350480E' target='_blank'&gt;&lt;img src='/wp-content/uploads/icono-meteoblue-small.png' alt='Meteoblue' title='Multimodel Meteoblue'&gt;&lt;/a&gt;</v>
      </c>
      <c r="S232" s="47" t="str">
        <f>HYPERLINK("https://www.meteoblue.com/es/tiempo/pronostico/multimodel/"&amp;G232 &amp; "N" &amp; H232 &amp; "E")</f>
        <v>https://www.meteoblue.com/es/tiempo/pronostico/multimodel/42.7746990N-0.1350480E</v>
      </c>
      <c r="T232" s="31" t="str">
        <f>"&lt;a href='https://brouter.de/brouter-web/#map=13/"&amp;G232&amp;"/"&amp;H232&amp;"/OpenTopoMap&amp;pois="&amp;H232&amp;","&amp;G232&amp; "' target='_blank'&gt;" &amp;"&lt;img src='/wp-content/uploads/icono-mapa-topografico-small.png' alt='Mapa topográfico brouter.de' title='Mapa topográfico brouter.de'&gt;" &amp; "&lt;/a&gt;"</f>
        <v>&lt;a href='https://brouter.de/brouter-web/#map=13/42.7746990/-0.1350480/OpenTopoMap&amp;pois=-0.1350480,42.7746990' target='_blank'&gt;&lt;img src='/wp-content/uploads/icono-mapa-topografico-small.png' alt='Mapa topográfico brouter.de' title='Mapa topográfico brouter.de'&gt;&lt;/a&gt;</v>
      </c>
      <c r="U232" s="47" t="str">
        <f>HYPERLINK("https://brouter.de/brouter-web/#map=13/"&amp;G232&amp;"/"&amp;H232&amp;"/OpenTopoMap&amp;pois="&amp;H232&amp;","&amp;G232)</f>
        <v>https://brouter.de/brouter-web/#map=13/42.7746990/-0.1350480/OpenTopoMap&amp;pois=-0.1350480,42.7746990</v>
      </c>
      <c r="V232" s="31" t="str">
        <f>"&lt;a href='https://gpx.studio/app#13/"&amp;G232&amp;"/"&amp;H232&amp;"' target='_blank'&gt;" &amp;"&lt;img src='/wp-content/uploads/icono-mapa-topografico-gpx-studio-small.png' alt='Mapa topográfico gpx.studio' title='Mapa topográfico gpx.studio'&gt;" &amp; "&lt;/a&gt;"</f>
        <v>&lt;a href='https://gpx.studio/app#13/42.7746990/-0.1350480' target='_blank'&gt;&lt;img src='/wp-content/uploads/icono-mapa-topografico-gpx-studio-small.png' alt='Mapa topográfico gpx.studio' title='Mapa topográfico gpx.studio'&gt;&lt;/a&gt;</v>
      </c>
      <c r="W232" s="47" t="str">
        <f>HYPERLINK("https://gpx.studio/app#13/"&amp;G232&amp;"/"&amp;H232)</f>
        <v>https://gpx.studio/app#13/42.7746990/-0.1350480</v>
      </c>
      <c r="X232" s="47" t="str">
        <f>HYPERLINK("https://nakarte.me/#m=13/"&amp;G232&amp;"/"&amp;H232&amp;"&amp;l=Czt/Sa")</f>
        <v>https://nakarte.me/#m=13/42.7746990/-0.1350480&amp;l=Czt/Sa</v>
      </c>
      <c r="Y232" s="31" t="str">
        <f>"&lt;a href='https://www.google.com/maps/dir/42.8664,-2.6852/" &amp; G232&amp; "," &amp; H232 &amp; "' target='_blank'&gt;" &amp;"&lt;img src='/wp-content/uploads/icono-navegacion-google-maps-small.png' alt='Navegación Google Maps' title='Navegación Google Maps'&gt;" &amp; "&lt;/a&gt;"</f>
        <v>&lt;a href='https://www.google.com/maps/dir/42.8664,-2.6852/42.7746990,-0.1350480' target='_blank'&gt;&lt;img src='/wp-content/uploads/icono-navegacion-google-maps-small.png' alt='Navegación Google Maps' title='Navegación Google Maps'&gt;&lt;/a&gt;</v>
      </c>
      <c r="Z232" s="46" t="str">
        <f>"&lt;a style='display: block; text-align: center; padding: 0px 0; font-size: 1.4em;' href='https://tresmiles.es/mapa.html?lat="&amp;G232&amp;"&amp;lon="&amp;H232&amp;"&amp;zoom=17'&gt;&lt;img src='/wp-content/uploads/icono-mapa-topografico-small.png' alt='Mapa' title='Mapa'&gt;&lt;/a&gt;"</f>
        <v>&lt;a style='display: block; text-align: center; padding: 0px 0; font-size: 1.4em;' href='https://tresmiles.es/mapa.html?lat=42.7746990&amp;lon=-0.1350480&amp;zoom=17'&gt;&lt;img src='/wp-content/uploads/icono-mapa-topografico-small.png' alt='Mapa' title='Mapa'&gt;&lt;/a&gt;</v>
      </c>
      <c r="AA232" s="46" t="str">
        <f>IF(J232="",
"",
"&lt;div style='display: block; text-align: center; padding: 0px 0; font-size: 1.4em;'&gt;"&amp;
"&lt;a href='#!' class='open-popup' data-info='"&amp;"ℹ "&amp;J232&amp;"'&gt;"&amp;
"&lt;img src='/wp-content/uploads/icono-informacion-small.png' alt='Más información' title='Más información'&gt;"
&amp;"&lt;/a&gt;&lt;/div&gt;"
)</f>
        <v/>
      </c>
    </row>
    <row r="233" spans="1:27" ht="14.5" customHeight="1" x14ac:dyDescent="0.35">
      <c r="A233" s="32" t="s">
        <v>1025</v>
      </c>
      <c r="B233" s="32" t="s">
        <v>1912</v>
      </c>
      <c r="C233" s="32" t="s">
        <v>1913</v>
      </c>
      <c r="D233" s="33" t="s">
        <v>1918</v>
      </c>
      <c r="F233" s="34">
        <v>3479</v>
      </c>
      <c r="G233" s="28" t="s">
        <v>1982</v>
      </c>
      <c r="H233" s="28" t="s">
        <v>1983</v>
      </c>
      <c r="I233" s="28" t="s">
        <v>2242</v>
      </c>
      <c r="M233" s="55">
        <v>3</v>
      </c>
      <c r="N233" s="46" t="str">
        <f>"&lt;wpt lat="""&amp;G233&amp;""" lon="""&amp;H233&amp;"""&gt;&lt;ele&gt;"&amp;F233&amp;"&lt;/ele&gt;&lt;name&gt;"&amp;D233&amp;"&lt;/name&gt;&lt;desc&gt;Nombre oficial: "&amp;E233&amp;"&amp;#10;Altitud: "&amp;F233&amp;" m &amp;#10;Dificultad: "&amp;I233&amp;"&amp;#10;Más información: "&amp;J233&amp;"&lt;/desc&gt;&lt;/wpt&gt;"</f>
        <v>&lt;wpt lat="37.0533806" lon="-3.3115572"&gt;&lt;ele&gt;3479&lt;/ele&gt;&lt;name&gt;Pico de Mulhacén&lt;/name&gt;&lt;desc&gt;Nombre oficial: &amp;#10;Altitud: 3479 m &amp;#10;Dificultad: Sin clasificar&amp;#10;Más información: &lt;/desc&gt;&lt;/wpt&gt;</v>
      </c>
      <c r="O233" s="48" t="str">
        <f>HYPERLINK("https://www.openstreetmap.org/edit#map=18/"&amp;G233 &amp; "/"&amp; H233 )</f>
        <v>https://www.openstreetmap.org/edit#map=18/37.0533806/-3.3115572</v>
      </c>
      <c r="P233" s="31" t="str">
        <f>"&lt;a href='https://www.windy.com/"&amp;G233&amp;"/"&amp;H233&amp;"/wind?"&amp;G233&amp;","&amp;H233&amp;",13' target='_blank'&gt;&lt;img src='/wp-content/uploads/icono-windy-small.png' alt='Windy' title='Viento Windy'&gt;&lt;/a&gt;"</f>
        <v>&lt;a href='https://www.windy.com/37.0533806/-3.3115572/wind?37.0533806,-3.3115572,13' target='_blank'&gt;&lt;img src='/wp-content/uploads/icono-windy-small.png' alt='Windy' title='Viento Windy'&gt;&lt;/a&gt;</v>
      </c>
      <c r="Q233" s="47" t="str">
        <f>HYPERLINK("https://www.windy.com/"&amp;G233&amp;"/"&amp;H233&amp;"/wind?"&amp;G233&amp;","&amp;H233&amp;",13")</f>
        <v>https://www.windy.com/37.0533806/-3.3115572/wind?37.0533806,-3.3115572,13</v>
      </c>
      <c r="R233" s="31" t="str">
        <f>"&lt;a href='https://www.meteoblue.com/es/tiempo/pronostico/multimodel/"&amp;G233 &amp; "N" &amp; H233 &amp; "E" &amp; "' target='_blank'&gt;" &amp;"&lt;img src='/wp-content/uploads/icono-meteoblue-small.png' alt='Meteoblue' title='Multimodel Meteoblue'&gt;" &amp; "&lt;/a&gt;"</f>
        <v>&lt;a href='https://www.meteoblue.com/es/tiempo/pronostico/multimodel/37.0533806N-3.3115572E' target='_blank'&gt;&lt;img src='/wp-content/uploads/icono-meteoblue-small.png' alt='Meteoblue' title='Multimodel Meteoblue'&gt;&lt;/a&gt;</v>
      </c>
      <c r="S233" s="47" t="str">
        <f>HYPERLINK("https://www.meteoblue.com/es/tiempo/pronostico/multimodel/"&amp;G233 &amp; "N" &amp; H233 &amp; "E")</f>
        <v>https://www.meteoblue.com/es/tiempo/pronostico/multimodel/37.0533806N-3.3115572E</v>
      </c>
      <c r="T233" s="31" t="str">
        <f>"&lt;a href='https://brouter.de/brouter-web/#map=13/"&amp;G233&amp;"/"&amp;H233&amp;"/OpenTopoMap&amp;pois="&amp;H233&amp;","&amp;G233&amp; "' target='_blank'&gt;" &amp;"&lt;img src='/wp-content/uploads/icono-mapa-topografico-small.png' alt='Mapa topográfico brouter.de' title='Mapa topográfico brouter.de'&gt;" &amp; "&lt;/a&gt;"</f>
        <v>&lt;a href='https://brouter.de/brouter-web/#map=13/37.0533806/-3.3115572/OpenTopoMap&amp;pois=-3.3115572,37.0533806' target='_blank'&gt;&lt;img src='/wp-content/uploads/icono-mapa-topografico-small.png' alt='Mapa topográfico brouter.de' title='Mapa topográfico brouter.de'&gt;&lt;/a&gt;</v>
      </c>
      <c r="U233" s="47" t="str">
        <f>HYPERLINK("https://brouter.de/brouter-web/#map=13/"&amp;G233&amp;"/"&amp;H233&amp;"/OpenTopoMap&amp;pois="&amp;H233&amp;","&amp;G233)</f>
        <v>https://brouter.de/brouter-web/#map=13/37.0533806/-3.3115572/OpenTopoMap&amp;pois=-3.3115572,37.0533806</v>
      </c>
      <c r="V233" s="31" t="str">
        <f>"&lt;a href='https://gpx.studio/app#13/"&amp;G233&amp;"/"&amp;H233&amp;"' target='_blank'&gt;" &amp;"&lt;img src='/wp-content/uploads/icono-mapa-topografico-gpx-studio-small.png' alt='Mapa topográfico gpx.studio' title='Mapa topográfico gpx.studio'&gt;" &amp; "&lt;/a&gt;"</f>
        <v>&lt;a href='https://gpx.studio/app#13/37.0533806/-3.3115572' target='_blank'&gt;&lt;img src='/wp-content/uploads/icono-mapa-topografico-gpx-studio-small.png' alt='Mapa topográfico gpx.studio' title='Mapa topográfico gpx.studio'&gt;&lt;/a&gt;</v>
      </c>
      <c r="W233" s="47" t="str">
        <f>HYPERLINK("https://gpx.studio/app#13/"&amp;G233&amp;"/"&amp;H233)</f>
        <v>https://gpx.studio/app#13/37.0533806/-3.3115572</v>
      </c>
      <c r="X233" s="47" t="str">
        <f>HYPERLINK("https://nakarte.me/#m=13/"&amp;G233&amp;"/"&amp;H233&amp;"&amp;l=Czt/Sa")</f>
        <v>https://nakarte.me/#m=13/37.0533806/-3.3115572&amp;l=Czt/Sa</v>
      </c>
      <c r="Y233" s="31" t="str">
        <f>"&lt;a href='https://www.google.com/maps/dir/42.8664,-2.6852/" &amp; G233&amp; "," &amp; H233 &amp; "' target='_blank'&gt;" &amp;"&lt;img src='/wp-content/uploads/icono-navegacion-google-maps-small.png' alt='Navegación Google Maps' title='Navegación Google Maps'&gt;" &amp; "&lt;/a&gt;"</f>
        <v>&lt;a href='https://www.google.com/maps/dir/42.8664,-2.6852/37.0533806,-3.3115572' target='_blank'&gt;&lt;img src='/wp-content/uploads/icono-navegacion-google-maps-small.png' alt='Navegación Google Maps' title='Navegación Google Maps'&gt;&lt;/a&gt;</v>
      </c>
      <c r="Z233" s="46" t="str">
        <f>"&lt;a style='display: block; text-align: center; padding: 0px 0; font-size: 1.4em;' href='https://tresmiles.es/mapa.html?lat="&amp;G233&amp;"&amp;lon="&amp;H233&amp;"&amp;zoom=17'&gt;&lt;img src='/wp-content/uploads/icono-mapa-topografico-small.png' alt='Mapa' title='Mapa'&gt;&lt;/a&gt;"</f>
        <v>&lt;a style='display: block; text-align: center; padding: 0px 0; font-size: 1.4em;' href='https://tresmiles.es/mapa.html?lat=37.0533806&amp;lon=-3.3115572&amp;zoom=17'&gt;&lt;img src='/wp-content/uploads/icono-mapa-topografico-small.png' alt='Mapa' title='Mapa'&gt;&lt;/a&gt;</v>
      </c>
      <c r="AA233" s="46" t="str">
        <f>IF(J233="",
"",
"&lt;div style='display: block; text-align: center; padding: 0px 0; font-size: 1.4em;'&gt;"&amp;
"&lt;a href='#!' class='open-popup' data-info='"&amp;"ℹ "&amp;J233&amp;"'&gt;"&amp;
"&lt;img src='/wp-content/uploads/icono-informacion-small.png' alt='Más información' title='Más información'&gt;"
&amp;"&lt;/a&gt;&lt;/div&gt;"
)</f>
        <v/>
      </c>
    </row>
    <row r="234" spans="1:27" ht="14.5" customHeight="1" x14ac:dyDescent="0.35">
      <c r="A234" s="32" t="s">
        <v>1025</v>
      </c>
      <c r="B234" s="32" t="s">
        <v>1912</v>
      </c>
      <c r="C234" s="32" t="s">
        <v>1913</v>
      </c>
      <c r="D234" s="33" t="s">
        <v>2292</v>
      </c>
      <c r="F234" s="34">
        <v>3427</v>
      </c>
      <c r="G234" s="28" t="s">
        <v>1984</v>
      </c>
      <c r="H234" s="28" t="s">
        <v>1985</v>
      </c>
      <c r="I234" s="28" t="s">
        <v>2242</v>
      </c>
      <c r="M234" s="55">
        <v>0</v>
      </c>
      <c r="N234" s="46" t="str">
        <f>"&lt;wpt lat="""&amp;G234&amp;""" lon="""&amp;H234&amp;"""&gt;&lt;ele&gt;"&amp;F234&amp;"&lt;/ele&gt;&lt;name&gt;"&amp;D234&amp;"&lt;/name&gt;&lt;desc&gt;Nombre oficial: "&amp;E234&amp;"&amp;#10;Altitud: "&amp;F234&amp;" m &amp;#10;Dificultad: "&amp;I234&amp;"&amp;#10;Más información: "&amp;J234&amp;"&lt;/desc&gt;&lt;/wpt&gt;"</f>
        <v>&lt;wpt lat="37.0516513" lon="-3.3104926"&gt;&lt;ele&gt;3427&lt;/ele&gt;&lt;name&gt;Antecima Sur del Mulhacén&lt;/name&gt;&lt;desc&gt;Nombre oficial: &amp;#10;Altitud: 3427 m &amp;#10;Dificultad: Sin clasificar&amp;#10;Más información: &lt;/desc&gt;&lt;/wpt&gt;</v>
      </c>
      <c r="O234" s="48" t="str">
        <f>HYPERLINK("https://www.openstreetmap.org/edit#map=18/"&amp;G234 &amp; "/"&amp; H234 )</f>
        <v>https://www.openstreetmap.org/edit#map=18/37.0516513/-3.3104926</v>
      </c>
      <c r="P234" s="31" t="str">
        <f>"&lt;a href='https://www.windy.com/"&amp;G234&amp;"/"&amp;H234&amp;"/wind?"&amp;G234&amp;","&amp;H234&amp;",13' target='_blank'&gt;&lt;img src='/wp-content/uploads/icono-windy-small.png' alt='Windy' title='Viento Windy'&gt;&lt;/a&gt;"</f>
        <v>&lt;a href='https://www.windy.com/37.0516513/-3.3104926/wind?37.0516513,-3.3104926,13' target='_blank'&gt;&lt;img src='/wp-content/uploads/icono-windy-small.png' alt='Windy' title='Viento Windy'&gt;&lt;/a&gt;</v>
      </c>
      <c r="Q234" s="47" t="str">
        <f>HYPERLINK("https://www.windy.com/"&amp;G234&amp;"/"&amp;H234&amp;"/wind?"&amp;G234&amp;","&amp;H234&amp;",13")</f>
        <v>https://www.windy.com/37.0516513/-3.3104926/wind?37.0516513,-3.3104926,13</v>
      </c>
      <c r="R234" s="31" t="str">
        <f>"&lt;a href='https://www.meteoblue.com/es/tiempo/pronostico/multimodel/"&amp;G234 &amp; "N" &amp; H234 &amp; "E" &amp; "' target='_blank'&gt;" &amp;"&lt;img src='/wp-content/uploads/icono-meteoblue-small.png' alt='Meteoblue' title='Multimodel Meteoblue'&gt;" &amp; "&lt;/a&gt;"</f>
        <v>&lt;a href='https://www.meteoblue.com/es/tiempo/pronostico/multimodel/37.0516513N-3.3104926E' target='_blank'&gt;&lt;img src='/wp-content/uploads/icono-meteoblue-small.png' alt='Meteoblue' title='Multimodel Meteoblue'&gt;&lt;/a&gt;</v>
      </c>
      <c r="S234" s="47" t="str">
        <f>HYPERLINK("https://www.meteoblue.com/es/tiempo/pronostico/multimodel/"&amp;G234 &amp; "N" &amp; H234 &amp; "E")</f>
        <v>https://www.meteoblue.com/es/tiempo/pronostico/multimodel/37.0516513N-3.3104926E</v>
      </c>
      <c r="T234" s="31" t="str">
        <f>"&lt;a href='https://brouter.de/brouter-web/#map=13/"&amp;G234&amp;"/"&amp;H234&amp;"/OpenTopoMap&amp;pois="&amp;H234&amp;","&amp;G234&amp; "' target='_blank'&gt;" &amp;"&lt;img src='/wp-content/uploads/icono-mapa-topografico-small.png' alt='Mapa topográfico brouter.de' title='Mapa topográfico brouter.de'&gt;" &amp; "&lt;/a&gt;"</f>
        <v>&lt;a href='https://brouter.de/brouter-web/#map=13/37.0516513/-3.3104926/OpenTopoMap&amp;pois=-3.3104926,37.0516513' target='_blank'&gt;&lt;img src='/wp-content/uploads/icono-mapa-topografico-small.png' alt='Mapa topográfico brouter.de' title='Mapa topográfico brouter.de'&gt;&lt;/a&gt;</v>
      </c>
      <c r="U234" s="47" t="str">
        <f>HYPERLINK("https://brouter.de/brouter-web/#map=13/"&amp;G234&amp;"/"&amp;H234&amp;"/OpenTopoMap&amp;pois="&amp;H234&amp;","&amp;G234)</f>
        <v>https://brouter.de/brouter-web/#map=13/37.0516513/-3.3104926/OpenTopoMap&amp;pois=-3.3104926,37.0516513</v>
      </c>
      <c r="V234" s="31" t="str">
        <f>"&lt;a href='https://gpx.studio/app#13/"&amp;G234&amp;"/"&amp;H234&amp;"' target='_blank'&gt;" &amp;"&lt;img src='/wp-content/uploads/icono-mapa-topografico-gpx-studio-small.png' alt='Mapa topográfico gpx.studio' title='Mapa topográfico gpx.studio'&gt;" &amp; "&lt;/a&gt;"</f>
        <v>&lt;a href='https://gpx.studio/app#13/37.0516513/-3.3104926' target='_blank'&gt;&lt;img src='/wp-content/uploads/icono-mapa-topografico-gpx-studio-small.png' alt='Mapa topográfico gpx.studio' title='Mapa topográfico gpx.studio'&gt;&lt;/a&gt;</v>
      </c>
      <c r="W234" s="47" t="str">
        <f>HYPERLINK("https://gpx.studio/app#13/"&amp;G234&amp;"/"&amp;H234)</f>
        <v>https://gpx.studio/app#13/37.0516513/-3.3104926</v>
      </c>
      <c r="X234" s="47" t="str">
        <f>HYPERLINK("https://nakarte.me/#m=13/"&amp;G234&amp;"/"&amp;H234&amp;"&amp;l=Czt/Sa")</f>
        <v>https://nakarte.me/#m=13/37.0516513/-3.3104926&amp;l=Czt/Sa</v>
      </c>
      <c r="Y234" s="31" t="str">
        <f>"&lt;a href='https://www.google.com/maps/dir/42.8664,-2.6852/" &amp; G234&amp; "," &amp; H234 &amp; "' target='_blank'&gt;" &amp;"&lt;img src='/wp-content/uploads/icono-navegacion-google-maps-small.png' alt='Navegación Google Maps' title='Navegación Google Maps'&gt;" &amp; "&lt;/a&gt;"</f>
        <v>&lt;a href='https://www.google.com/maps/dir/42.8664,-2.6852/37.0516513,-3.3104926' target='_blank'&gt;&lt;img src='/wp-content/uploads/icono-navegacion-google-maps-small.png' alt='Navegación Google Maps' title='Navegación Google Maps'&gt;&lt;/a&gt;</v>
      </c>
      <c r="Z234" s="46" t="str">
        <f>"&lt;a style='display: block; text-align: center; padding: 0px 0; font-size: 1.4em;' href='https://tresmiles.es/mapa.html?lat="&amp;G234&amp;"&amp;lon="&amp;H234&amp;"&amp;zoom=17'&gt;&lt;img src='/wp-content/uploads/icono-mapa-topografico-small.png' alt='Mapa' title='Mapa'&gt;&lt;/a&gt;"</f>
        <v>&lt;a style='display: block; text-align: center; padding: 0px 0; font-size: 1.4em;' href='https://tresmiles.es/mapa.html?lat=37.0516513&amp;lon=-3.3104926&amp;zoom=17'&gt;&lt;img src='/wp-content/uploads/icono-mapa-topografico-small.png' alt='Mapa' title='Mapa'&gt;&lt;/a&gt;</v>
      </c>
      <c r="AA234" s="46" t="str">
        <f>IF(J234="",
"",
"&lt;div style='display: block; text-align: center; padding: 0px 0; font-size: 1.4em;'&gt;"&amp;
"&lt;a href='#!' class='open-popup' data-info='"&amp;"ℹ "&amp;J234&amp;"'&gt;"&amp;
"&lt;img src='/wp-content/uploads/icono-informacion-small.png' alt='Más información' title='Más información'&gt;"
&amp;"&lt;/a&gt;&lt;/div&gt;"
)</f>
        <v/>
      </c>
    </row>
    <row r="235" spans="1:27" ht="14.5" customHeight="1" x14ac:dyDescent="0.35">
      <c r="A235" s="32" t="s">
        <v>1025</v>
      </c>
      <c r="B235" s="32" t="s">
        <v>1912</v>
      </c>
      <c r="C235" s="32" t="s">
        <v>1913</v>
      </c>
      <c r="D235" s="33" t="s">
        <v>1919</v>
      </c>
      <c r="F235" s="34">
        <v>3396</v>
      </c>
      <c r="G235" s="28" t="s">
        <v>1986</v>
      </c>
      <c r="H235" s="28" t="s">
        <v>1987</v>
      </c>
      <c r="I235" s="28" t="s">
        <v>2242</v>
      </c>
      <c r="M235" s="55">
        <v>3</v>
      </c>
      <c r="N235" s="46" t="str">
        <f>"&lt;wpt lat="""&amp;G235&amp;""" lon="""&amp;H235&amp;"""&gt;&lt;ele&gt;"&amp;F235&amp;"&lt;/ele&gt;&lt;name&gt;"&amp;D235&amp;"&lt;/name&gt;&lt;desc&gt;Nombre oficial: "&amp;E235&amp;"&amp;#10;Altitud: "&amp;F235&amp;" m &amp;#10;Dificultad: "&amp;I235&amp;"&amp;#10;Más información: "&amp;J235&amp;"&lt;/desc&gt;&lt;/wpt&gt;"</f>
        <v>&lt;wpt lat="37.0560211" lon="-3.3656885"&gt;&lt;ele&gt;3396&lt;/ele&gt;&lt;name&gt;Pico del Veleta&lt;/name&gt;&lt;desc&gt;Nombre oficial: &amp;#10;Altitud: 3396 m &amp;#10;Dificultad: Sin clasificar&amp;#10;Más información: &lt;/desc&gt;&lt;/wpt&gt;</v>
      </c>
      <c r="O235" s="48" t="str">
        <f>HYPERLINK("https://www.openstreetmap.org/edit#map=18/"&amp;G235 &amp; "/"&amp; H235 )</f>
        <v>https://www.openstreetmap.org/edit#map=18/37.0560211/-3.3656885</v>
      </c>
      <c r="P235" s="31" t="str">
        <f>"&lt;a href='https://www.windy.com/"&amp;G235&amp;"/"&amp;H235&amp;"/wind?"&amp;G235&amp;","&amp;H235&amp;",13' target='_blank'&gt;&lt;img src='/wp-content/uploads/icono-windy-small.png' alt='Windy' title='Viento Windy'&gt;&lt;/a&gt;"</f>
        <v>&lt;a href='https://www.windy.com/37.0560211/-3.3656885/wind?37.0560211,-3.3656885,13' target='_blank'&gt;&lt;img src='/wp-content/uploads/icono-windy-small.png' alt='Windy' title='Viento Windy'&gt;&lt;/a&gt;</v>
      </c>
      <c r="Q235" s="47" t="str">
        <f>HYPERLINK("https://www.windy.com/"&amp;G235&amp;"/"&amp;H235&amp;"/wind?"&amp;G235&amp;","&amp;H235&amp;",13")</f>
        <v>https://www.windy.com/37.0560211/-3.3656885/wind?37.0560211,-3.3656885,13</v>
      </c>
      <c r="R235" s="31" t="str">
        <f>"&lt;a href='https://www.meteoblue.com/es/tiempo/pronostico/multimodel/"&amp;G235 &amp; "N" &amp; H235 &amp; "E" &amp; "' target='_blank'&gt;" &amp;"&lt;img src='/wp-content/uploads/icono-meteoblue-small.png' alt='Meteoblue' title='Multimodel Meteoblue'&gt;" &amp; "&lt;/a&gt;"</f>
        <v>&lt;a href='https://www.meteoblue.com/es/tiempo/pronostico/multimodel/37.0560211N-3.3656885E' target='_blank'&gt;&lt;img src='/wp-content/uploads/icono-meteoblue-small.png' alt='Meteoblue' title='Multimodel Meteoblue'&gt;&lt;/a&gt;</v>
      </c>
      <c r="S235" s="47" t="str">
        <f>HYPERLINK("https://www.meteoblue.com/es/tiempo/pronostico/multimodel/"&amp;G235 &amp; "N" &amp; H235 &amp; "E")</f>
        <v>https://www.meteoblue.com/es/tiempo/pronostico/multimodel/37.0560211N-3.3656885E</v>
      </c>
      <c r="T235" s="31" t="str">
        <f>"&lt;a href='https://brouter.de/brouter-web/#map=13/"&amp;G235&amp;"/"&amp;H235&amp;"/OpenTopoMap&amp;pois="&amp;H235&amp;","&amp;G235&amp; "' target='_blank'&gt;" &amp;"&lt;img src='/wp-content/uploads/icono-mapa-topografico-small.png' alt='Mapa topográfico brouter.de' title='Mapa topográfico brouter.de'&gt;" &amp; "&lt;/a&gt;"</f>
        <v>&lt;a href='https://brouter.de/brouter-web/#map=13/37.0560211/-3.3656885/OpenTopoMap&amp;pois=-3.3656885,37.0560211' target='_blank'&gt;&lt;img src='/wp-content/uploads/icono-mapa-topografico-small.png' alt='Mapa topográfico brouter.de' title='Mapa topográfico brouter.de'&gt;&lt;/a&gt;</v>
      </c>
      <c r="U235" s="47" t="str">
        <f>HYPERLINK("https://brouter.de/brouter-web/#map=13/"&amp;G235&amp;"/"&amp;H235&amp;"/OpenTopoMap&amp;pois="&amp;H235&amp;","&amp;G235)</f>
        <v>https://brouter.de/brouter-web/#map=13/37.0560211/-3.3656885/OpenTopoMap&amp;pois=-3.3656885,37.0560211</v>
      </c>
      <c r="V235" s="31" t="str">
        <f>"&lt;a href='https://gpx.studio/app#13/"&amp;G235&amp;"/"&amp;H235&amp;"' target='_blank'&gt;" &amp;"&lt;img src='/wp-content/uploads/icono-mapa-topografico-gpx-studio-small.png' alt='Mapa topográfico gpx.studio' title='Mapa topográfico gpx.studio'&gt;" &amp; "&lt;/a&gt;"</f>
        <v>&lt;a href='https://gpx.studio/app#13/37.0560211/-3.3656885' target='_blank'&gt;&lt;img src='/wp-content/uploads/icono-mapa-topografico-gpx-studio-small.png' alt='Mapa topográfico gpx.studio' title='Mapa topográfico gpx.studio'&gt;&lt;/a&gt;</v>
      </c>
      <c r="W235" s="47" t="str">
        <f>HYPERLINK("https://gpx.studio/app#13/"&amp;G235&amp;"/"&amp;H235)</f>
        <v>https://gpx.studio/app#13/37.0560211/-3.3656885</v>
      </c>
      <c r="X235" s="47" t="str">
        <f>HYPERLINK("https://nakarte.me/#m=13/"&amp;G235&amp;"/"&amp;H235&amp;"&amp;l=Czt/Sa")</f>
        <v>https://nakarte.me/#m=13/37.0560211/-3.3656885&amp;l=Czt/Sa</v>
      </c>
      <c r="Y235" s="31" t="str">
        <f>"&lt;a href='https://www.google.com/maps/dir/42.8664,-2.6852/" &amp; G235&amp; "," &amp; H235 &amp; "' target='_blank'&gt;" &amp;"&lt;img src='/wp-content/uploads/icono-navegacion-google-maps-small.png' alt='Navegación Google Maps' title='Navegación Google Maps'&gt;" &amp; "&lt;/a&gt;"</f>
        <v>&lt;a href='https://www.google.com/maps/dir/42.8664,-2.6852/37.0560211,-3.3656885' target='_blank'&gt;&lt;img src='/wp-content/uploads/icono-navegacion-google-maps-small.png' alt='Navegación Google Maps' title='Navegación Google Maps'&gt;&lt;/a&gt;</v>
      </c>
      <c r="Z235" s="46" t="str">
        <f>"&lt;a style='display: block; text-align: center; padding: 0px 0; font-size: 1.4em;' href='https://tresmiles.es/mapa.html?lat="&amp;G235&amp;"&amp;lon="&amp;H235&amp;"&amp;zoom=17'&gt;&lt;img src='/wp-content/uploads/icono-mapa-topografico-small.png' alt='Mapa' title='Mapa'&gt;&lt;/a&gt;"</f>
        <v>&lt;a style='display: block; text-align: center; padding: 0px 0; font-size: 1.4em;' href='https://tresmiles.es/mapa.html?lat=37.0560211&amp;lon=-3.3656885&amp;zoom=17'&gt;&lt;img src='/wp-content/uploads/icono-mapa-topografico-small.png' alt='Mapa' title='Mapa'&gt;&lt;/a&gt;</v>
      </c>
      <c r="AA235" s="46" t="str">
        <f>IF(J235="",
"",
"&lt;div style='display: block; text-align: center; padding: 0px 0; font-size: 1.4em;'&gt;"&amp;
"&lt;a href='#!' class='open-popup' data-info='"&amp;"ℹ "&amp;J235&amp;"'&gt;"&amp;
"&lt;img src='/wp-content/uploads/icono-informacion-small.png' alt='Más información' title='Más información'&gt;"
&amp;"&lt;/a&gt;&lt;/div&gt;"
)</f>
        <v/>
      </c>
    </row>
    <row r="236" spans="1:27" ht="14.5" customHeight="1" x14ac:dyDescent="0.35">
      <c r="A236" s="32" t="s">
        <v>1025</v>
      </c>
      <c r="B236" s="32" t="s">
        <v>1912</v>
      </c>
      <c r="C236" s="32" t="s">
        <v>1913</v>
      </c>
      <c r="D236" s="33" t="s">
        <v>1920</v>
      </c>
      <c r="F236" s="34">
        <v>3369</v>
      </c>
      <c r="G236" s="28" t="s">
        <v>1988</v>
      </c>
      <c r="H236" s="28" t="s">
        <v>1989</v>
      </c>
      <c r="I236" s="28" t="s">
        <v>2242</v>
      </c>
      <c r="M236" s="55">
        <v>0</v>
      </c>
      <c r="N236" s="46" t="str">
        <f>"&lt;wpt lat="""&amp;G236&amp;""" lon="""&amp;H236&amp;"""&gt;&lt;ele&gt;"&amp;F236&amp;"&lt;/ele&gt;&lt;name&gt;"&amp;D236&amp;"&lt;/name&gt;&lt;desc&gt;Nombre oficial: "&amp;E236&amp;"&amp;#10;Altitud: "&amp;F236&amp;" m &amp;#10;Dificultad: "&amp;I236&amp;"&amp;#10;Más información: "&amp;J236&amp;"&lt;/desc&gt;&lt;/wpt&gt;"</f>
        <v>&lt;wpt lat="37.0678659" lon="-3.3011576"&gt;&lt;ele&gt;3369&lt;/ele&gt;&lt;name&gt;La Alcazaba&lt;/name&gt;&lt;desc&gt;Nombre oficial: &amp;#10;Altitud: 3369 m &amp;#10;Dificultad: Sin clasificar&amp;#10;Más información: &lt;/desc&gt;&lt;/wpt&gt;</v>
      </c>
      <c r="O236" s="48" t="str">
        <f>HYPERLINK("https://www.openstreetmap.org/edit#map=18/"&amp;G236 &amp; "/"&amp; H236 )</f>
        <v>https://www.openstreetmap.org/edit#map=18/37.0678659/-3.3011576</v>
      </c>
      <c r="P236" s="31" t="str">
        <f>"&lt;a href='https://www.windy.com/"&amp;G236&amp;"/"&amp;H236&amp;"/wind?"&amp;G236&amp;","&amp;H236&amp;",13' target='_blank'&gt;&lt;img src='/wp-content/uploads/icono-windy-small.png' alt='Windy' title='Viento Windy'&gt;&lt;/a&gt;"</f>
        <v>&lt;a href='https://www.windy.com/37.0678659/-3.3011576/wind?37.0678659,-3.3011576,13' target='_blank'&gt;&lt;img src='/wp-content/uploads/icono-windy-small.png' alt='Windy' title='Viento Windy'&gt;&lt;/a&gt;</v>
      </c>
      <c r="Q236" s="47" t="str">
        <f>HYPERLINK("https://www.windy.com/"&amp;G236&amp;"/"&amp;H236&amp;"/wind?"&amp;G236&amp;","&amp;H236&amp;",13")</f>
        <v>https://www.windy.com/37.0678659/-3.3011576/wind?37.0678659,-3.3011576,13</v>
      </c>
      <c r="R236" s="31" t="str">
        <f>"&lt;a href='https://www.meteoblue.com/es/tiempo/pronostico/multimodel/"&amp;G236 &amp; "N" &amp; H236 &amp; "E" &amp; "' target='_blank'&gt;" &amp;"&lt;img src='/wp-content/uploads/icono-meteoblue-small.png' alt='Meteoblue' title='Multimodel Meteoblue'&gt;" &amp; "&lt;/a&gt;"</f>
        <v>&lt;a href='https://www.meteoblue.com/es/tiempo/pronostico/multimodel/37.0678659N-3.3011576E' target='_blank'&gt;&lt;img src='/wp-content/uploads/icono-meteoblue-small.png' alt='Meteoblue' title='Multimodel Meteoblue'&gt;&lt;/a&gt;</v>
      </c>
      <c r="S236" s="47" t="str">
        <f>HYPERLINK("https://www.meteoblue.com/es/tiempo/pronostico/multimodel/"&amp;G236 &amp; "N" &amp; H236 &amp; "E")</f>
        <v>https://www.meteoblue.com/es/tiempo/pronostico/multimodel/37.0678659N-3.3011576E</v>
      </c>
      <c r="T236" s="31" t="str">
        <f>"&lt;a href='https://brouter.de/brouter-web/#map=13/"&amp;G236&amp;"/"&amp;H236&amp;"/OpenTopoMap&amp;pois="&amp;H236&amp;","&amp;G236&amp; "' target='_blank'&gt;" &amp;"&lt;img src='/wp-content/uploads/icono-mapa-topografico-small.png' alt='Mapa topográfico brouter.de' title='Mapa topográfico brouter.de'&gt;" &amp; "&lt;/a&gt;"</f>
        <v>&lt;a href='https://brouter.de/brouter-web/#map=13/37.0678659/-3.3011576/OpenTopoMap&amp;pois=-3.3011576,37.0678659' target='_blank'&gt;&lt;img src='/wp-content/uploads/icono-mapa-topografico-small.png' alt='Mapa topográfico brouter.de' title='Mapa topográfico brouter.de'&gt;&lt;/a&gt;</v>
      </c>
      <c r="U236" s="47" t="str">
        <f>HYPERLINK("https://brouter.de/brouter-web/#map=13/"&amp;G236&amp;"/"&amp;H236&amp;"/OpenTopoMap&amp;pois="&amp;H236&amp;","&amp;G236)</f>
        <v>https://brouter.de/brouter-web/#map=13/37.0678659/-3.3011576/OpenTopoMap&amp;pois=-3.3011576,37.0678659</v>
      </c>
      <c r="V236" s="31" t="str">
        <f>"&lt;a href='https://gpx.studio/app#13/"&amp;G236&amp;"/"&amp;H236&amp;"' target='_blank'&gt;" &amp;"&lt;img src='/wp-content/uploads/icono-mapa-topografico-gpx-studio-small.png' alt='Mapa topográfico gpx.studio' title='Mapa topográfico gpx.studio'&gt;" &amp; "&lt;/a&gt;"</f>
        <v>&lt;a href='https://gpx.studio/app#13/37.0678659/-3.3011576' target='_blank'&gt;&lt;img src='/wp-content/uploads/icono-mapa-topografico-gpx-studio-small.png' alt='Mapa topográfico gpx.studio' title='Mapa topográfico gpx.studio'&gt;&lt;/a&gt;</v>
      </c>
      <c r="W236" s="47" t="str">
        <f>HYPERLINK("https://gpx.studio/app#13/"&amp;G236&amp;"/"&amp;H236)</f>
        <v>https://gpx.studio/app#13/37.0678659/-3.3011576</v>
      </c>
      <c r="X236" s="47" t="str">
        <f>HYPERLINK("https://nakarte.me/#m=13/"&amp;G236&amp;"/"&amp;H236&amp;"&amp;l=Czt/Sa")</f>
        <v>https://nakarte.me/#m=13/37.0678659/-3.3011576&amp;l=Czt/Sa</v>
      </c>
      <c r="Y236" s="31" t="str">
        <f>"&lt;a href='https://www.google.com/maps/dir/42.8664,-2.6852/" &amp; G236&amp; "," &amp; H236 &amp; "' target='_blank'&gt;" &amp;"&lt;img src='/wp-content/uploads/icono-navegacion-google-maps-small.png' alt='Navegación Google Maps' title='Navegación Google Maps'&gt;" &amp; "&lt;/a&gt;"</f>
        <v>&lt;a href='https://www.google.com/maps/dir/42.8664,-2.6852/37.0678659,-3.3011576' target='_blank'&gt;&lt;img src='/wp-content/uploads/icono-navegacion-google-maps-small.png' alt='Navegación Google Maps' title='Navegación Google Maps'&gt;&lt;/a&gt;</v>
      </c>
      <c r="Z236" s="46" t="str">
        <f>"&lt;a style='display: block; text-align: center; padding: 0px 0; font-size: 1.4em;' href='https://tresmiles.es/mapa.html?lat="&amp;G236&amp;"&amp;lon="&amp;H236&amp;"&amp;zoom=17'&gt;&lt;img src='/wp-content/uploads/icono-mapa-topografico-small.png' alt='Mapa' title='Mapa'&gt;&lt;/a&gt;"</f>
        <v>&lt;a style='display: block; text-align: center; padding: 0px 0; font-size: 1.4em;' href='https://tresmiles.es/mapa.html?lat=37.0678659&amp;lon=-3.3011576&amp;zoom=17'&gt;&lt;img src='/wp-content/uploads/icono-mapa-topografico-small.png' alt='Mapa' title='Mapa'&gt;&lt;/a&gt;</v>
      </c>
      <c r="AA236" s="46" t="str">
        <f>IF(J236="",
"",
"&lt;div style='display: block; text-align: center; padding: 0px 0; font-size: 1.4em;'&gt;"&amp;
"&lt;a href='#!' class='open-popup' data-info='"&amp;"ℹ "&amp;J236&amp;"'&gt;"&amp;
"&lt;img src='/wp-content/uploads/icono-informacion-small.png' alt='Más información' title='Más información'&gt;"
&amp;"&lt;/a&gt;&lt;/div&gt;"
)</f>
        <v/>
      </c>
    </row>
    <row r="237" spans="1:27" ht="14.5" customHeight="1" x14ac:dyDescent="0.35">
      <c r="A237" s="32" t="s">
        <v>1025</v>
      </c>
      <c r="B237" s="32" t="s">
        <v>1912</v>
      </c>
      <c r="C237" s="32" t="s">
        <v>1913</v>
      </c>
      <c r="D237" s="33" t="s">
        <v>1921</v>
      </c>
      <c r="F237" s="34">
        <v>3362</v>
      </c>
      <c r="G237" s="28" t="s">
        <v>1990</v>
      </c>
      <c r="H237" s="28" t="s">
        <v>1991</v>
      </c>
      <c r="I237" s="28" t="s">
        <v>2242</v>
      </c>
      <c r="M237" s="55">
        <v>0</v>
      </c>
      <c r="N237" s="46" t="str">
        <f>"&lt;wpt lat="""&amp;G237&amp;""" lon="""&amp;H237&amp;"""&gt;&lt;ele&gt;"&amp;F237&amp;"&lt;/ele&gt;&lt;name&gt;"&amp;D237&amp;"&lt;/name&gt;&lt;desc&gt;Nombre oficial: "&amp;E237&amp;"&amp;#10;Altitud: "&amp;F237&amp;" m &amp;#10;Dificultad: "&amp;I237&amp;"&amp;#10;Más información: "&amp;J237&amp;"&lt;/desc&gt;&lt;/wpt&gt;"</f>
        <v>&lt;wpt lat="37.0442468" lon="-3.3120776"&gt;&lt;ele&gt;3362&lt;/ele&gt;&lt;name&gt;Mulhacén II&lt;/name&gt;&lt;desc&gt;Nombre oficial: &amp;#10;Altitud: 3362 m &amp;#10;Dificultad: Sin clasificar&amp;#10;Más información: &lt;/desc&gt;&lt;/wpt&gt;</v>
      </c>
      <c r="O237" s="48" t="str">
        <f>HYPERLINK("https://www.openstreetmap.org/edit#map=18/"&amp;G237 &amp; "/"&amp; H237 )</f>
        <v>https://www.openstreetmap.org/edit#map=18/37.0442468/-3.3120776</v>
      </c>
      <c r="P237" s="31" t="str">
        <f>"&lt;a href='https://www.windy.com/"&amp;G237&amp;"/"&amp;H237&amp;"/wind?"&amp;G237&amp;","&amp;H237&amp;",13' target='_blank'&gt;&lt;img src='/wp-content/uploads/icono-windy-small.png' alt='Windy' title='Viento Windy'&gt;&lt;/a&gt;"</f>
        <v>&lt;a href='https://www.windy.com/37.0442468/-3.3120776/wind?37.0442468,-3.3120776,13' target='_blank'&gt;&lt;img src='/wp-content/uploads/icono-windy-small.png' alt='Windy' title='Viento Windy'&gt;&lt;/a&gt;</v>
      </c>
      <c r="Q237" s="47" t="str">
        <f>HYPERLINK("https://www.windy.com/"&amp;G237&amp;"/"&amp;H237&amp;"/wind?"&amp;G237&amp;","&amp;H237&amp;",13")</f>
        <v>https://www.windy.com/37.0442468/-3.3120776/wind?37.0442468,-3.3120776,13</v>
      </c>
      <c r="R237" s="31" t="str">
        <f>"&lt;a href='https://www.meteoblue.com/es/tiempo/pronostico/multimodel/"&amp;G237 &amp; "N" &amp; H237 &amp; "E" &amp; "' target='_blank'&gt;" &amp;"&lt;img src='/wp-content/uploads/icono-meteoblue-small.png' alt='Meteoblue' title='Multimodel Meteoblue'&gt;" &amp; "&lt;/a&gt;"</f>
        <v>&lt;a href='https://www.meteoblue.com/es/tiempo/pronostico/multimodel/37.0442468N-3.3120776E' target='_blank'&gt;&lt;img src='/wp-content/uploads/icono-meteoblue-small.png' alt='Meteoblue' title='Multimodel Meteoblue'&gt;&lt;/a&gt;</v>
      </c>
      <c r="S237" s="47" t="str">
        <f>HYPERLINK("https://www.meteoblue.com/es/tiempo/pronostico/multimodel/"&amp;G237 &amp; "N" &amp; H237 &amp; "E")</f>
        <v>https://www.meteoblue.com/es/tiempo/pronostico/multimodel/37.0442468N-3.3120776E</v>
      </c>
      <c r="T237" s="31" t="str">
        <f>"&lt;a href='https://brouter.de/brouter-web/#map=13/"&amp;G237&amp;"/"&amp;H237&amp;"/OpenTopoMap&amp;pois="&amp;H237&amp;","&amp;G237&amp; "' target='_blank'&gt;" &amp;"&lt;img src='/wp-content/uploads/icono-mapa-topografico-small.png' alt='Mapa topográfico brouter.de' title='Mapa topográfico brouter.de'&gt;" &amp; "&lt;/a&gt;"</f>
        <v>&lt;a href='https://brouter.de/brouter-web/#map=13/37.0442468/-3.3120776/OpenTopoMap&amp;pois=-3.3120776,37.0442468' target='_blank'&gt;&lt;img src='/wp-content/uploads/icono-mapa-topografico-small.png' alt='Mapa topográfico brouter.de' title='Mapa topográfico brouter.de'&gt;&lt;/a&gt;</v>
      </c>
      <c r="U237" s="47" t="str">
        <f>HYPERLINK("https://brouter.de/brouter-web/#map=13/"&amp;G237&amp;"/"&amp;H237&amp;"/OpenTopoMap&amp;pois="&amp;H237&amp;","&amp;G237)</f>
        <v>https://brouter.de/brouter-web/#map=13/37.0442468/-3.3120776/OpenTopoMap&amp;pois=-3.3120776,37.0442468</v>
      </c>
      <c r="V237" s="31" t="str">
        <f>"&lt;a href='https://gpx.studio/app#13/"&amp;G237&amp;"/"&amp;H237&amp;"' target='_blank'&gt;" &amp;"&lt;img src='/wp-content/uploads/icono-mapa-topografico-gpx-studio-small.png' alt='Mapa topográfico gpx.studio' title='Mapa topográfico gpx.studio'&gt;" &amp; "&lt;/a&gt;"</f>
        <v>&lt;a href='https://gpx.studio/app#13/37.0442468/-3.3120776' target='_blank'&gt;&lt;img src='/wp-content/uploads/icono-mapa-topografico-gpx-studio-small.png' alt='Mapa topográfico gpx.studio' title='Mapa topográfico gpx.studio'&gt;&lt;/a&gt;</v>
      </c>
      <c r="W237" s="47" t="str">
        <f>HYPERLINK("https://gpx.studio/app#13/"&amp;G237&amp;"/"&amp;H237)</f>
        <v>https://gpx.studio/app#13/37.0442468/-3.3120776</v>
      </c>
      <c r="X237" s="47" t="str">
        <f>HYPERLINK("https://nakarte.me/#m=13/"&amp;G237&amp;"/"&amp;H237&amp;"&amp;l=Czt/Sa")</f>
        <v>https://nakarte.me/#m=13/37.0442468/-3.3120776&amp;l=Czt/Sa</v>
      </c>
      <c r="Y237" s="31" t="str">
        <f>"&lt;a href='https://www.google.com/maps/dir/42.8664,-2.6852/" &amp; G237&amp; "," &amp; H237 &amp; "' target='_blank'&gt;" &amp;"&lt;img src='/wp-content/uploads/icono-navegacion-google-maps-small.png' alt='Navegación Google Maps' title='Navegación Google Maps'&gt;" &amp; "&lt;/a&gt;"</f>
        <v>&lt;a href='https://www.google.com/maps/dir/42.8664,-2.6852/37.0442468,-3.3120776' target='_blank'&gt;&lt;img src='/wp-content/uploads/icono-navegacion-google-maps-small.png' alt='Navegación Google Maps' title='Navegación Google Maps'&gt;&lt;/a&gt;</v>
      </c>
      <c r="Z237" s="46" t="str">
        <f>"&lt;a style='display: block; text-align: center; padding: 0px 0; font-size: 1.4em;' href='https://tresmiles.es/mapa.html?lat="&amp;G237&amp;"&amp;lon="&amp;H237&amp;"&amp;zoom=17'&gt;&lt;img src='/wp-content/uploads/icono-mapa-topografico-small.png' alt='Mapa' title='Mapa'&gt;&lt;/a&gt;"</f>
        <v>&lt;a style='display: block; text-align: center; padding: 0px 0; font-size: 1.4em;' href='https://tresmiles.es/mapa.html?lat=37.0442468&amp;lon=-3.3120776&amp;zoom=17'&gt;&lt;img src='/wp-content/uploads/icono-mapa-topografico-small.png' alt='Mapa' title='Mapa'&gt;&lt;/a&gt;</v>
      </c>
      <c r="AA237" s="46" t="str">
        <f>IF(J237="",
"",
"&lt;div style='display: block; text-align: center; padding: 0px 0; font-size: 1.4em;'&gt;"&amp;
"&lt;a href='#!' class='open-popup' data-info='"&amp;"ℹ "&amp;J237&amp;"'&gt;"&amp;
"&lt;img src='/wp-content/uploads/icono-informacion-small.png' alt='Más información' title='Más información'&gt;"
&amp;"&lt;/a&gt;&lt;/div&gt;"
)</f>
        <v/>
      </c>
    </row>
    <row r="238" spans="1:27" ht="14.5" customHeight="1" x14ac:dyDescent="0.35">
      <c r="A238" s="32" t="s">
        <v>1025</v>
      </c>
      <c r="B238" s="32" t="s">
        <v>1912</v>
      </c>
      <c r="C238" s="32" t="s">
        <v>1913</v>
      </c>
      <c r="D238" s="33" t="s">
        <v>1922</v>
      </c>
      <c r="F238" s="34">
        <v>3352</v>
      </c>
      <c r="G238" s="28" t="s">
        <v>1992</v>
      </c>
      <c r="H238" s="28" t="s">
        <v>1993</v>
      </c>
      <c r="I238" s="28" t="s">
        <v>2242</v>
      </c>
      <c r="M238" s="55">
        <v>0</v>
      </c>
      <c r="N238" s="46" t="str">
        <f>"&lt;wpt lat="""&amp;G238&amp;""" lon="""&amp;H238&amp;"""&gt;&lt;ele&gt;"&amp;F238&amp;"&lt;/ele&gt;&lt;name&gt;"&amp;D238&amp;"&lt;/name&gt;&lt;desc&gt;Nombre oficial: "&amp;E238&amp;"&amp;#10;Altitud: "&amp;F238&amp;" m &amp;#10;Dificultad: "&amp;I238&amp;"&amp;#10;Más información: "&amp;J238&amp;"&lt;/desc&gt;&lt;/wpt&gt;"</f>
        <v>&lt;wpt lat="37.0560618" lon="-3.3652027"&gt;&lt;ele&gt;3352&lt;/ele&gt;&lt;name&gt;Salón&lt;/name&gt;&lt;desc&gt;Nombre oficial: &amp;#10;Altitud: 3352 m &amp;#10;Dificultad: Sin clasificar&amp;#10;Más información: &lt;/desc&gt;&lt;/wpt&gt;</v>
      </c>
      <c r="O238" s="48" t="str">
        <f>HYPERLINK("https://www.openstreetmap.org/edit#map=18/"&amp;G238 &amp; "/"&amp; H238 )</f>
        <v>https://www.openstreetmap.org/edit#map=18/37.0560618/-3.3652027</v>
      </c>
      <c r="P238" s="31" t="str">
        <f>"&lt;a href='https://www.windy.com/"&amp;G238&amp;"/"&amp;H238&amp;"/wind?"&amp;G238&amp;","&amp;H238&amp;",13' target='_blank'&gt;&lt;img src='/wp-content/uploads/icono-windy-small.png' alt='Windy' title='Viento Windy'&gt;&lt;/a&gt;"</f>
        <v>&lt;a href='https://www.windy.com/37.0560618/-3.3652027/wind?37.0560618,-3.3652027,13' target='_blank'&gt;&lt;img src='/wp-content/uploads/icono-windy-small.png' alt='Windy' title='Viento Windy'&gt;&lt;/a&gt;</v>
      </c>
      <c r="Q238" s="47" t="str">
        <f>HYPERLINK("https://www.windy.com/"&amp;G238&amp;"/"&amp;H238&amp;"/wind?"&amp;G238&amp;","&amp;H238&amp;",13")</f>
        <v>https://www.windy.com/37.0560618/-3.3652027/wind?37.0560618,-3.3652027,13</v>
      </c>
      <c r="R238" s="31" t="str">
        <f>"&lt;a href='https://www.meteoblue.com/es/tiempo/pronostico/multimodel/"&amp;G238 &amp; "N" &amp; H238 &amp; "E" &amp; "' target='_blank'&gt;" &amp;"&lt;img src='/wp-content/uploads/icono-meteoblue-small.png' alt='Meteoblue' title='Multimodel Meteoblue'&gt;" &amp; "&lt;/a&gt;"</f>
        <v>&lt;a href='https://www.meteoblue.com/es/tiempo/pronostico/multimodel/37.0560618N-3.3652027E' target='_blank'&gt;&lt;img src='/wp-content/uploads/icono-meteoblue-small.png' alt='Meteoblue' title='Multimodel Meteoblue'&gt;&lt;/a&gt;</v>
      </c>
      <c r="S238" s="47" t="str">
        <f>HYPERLINK("https://www.meteoblue.com/es/tiempo/pronostico/multimodel/"&amp;G238 &amp; "N" &amp; H238 &amp; "E")</f>
        <v>https://www.meteoblue.com/es/tiempo/pronostico/multimodel/37.0560618N-3.3652027E</v>
      </c>
      <c r="T238" s="31" t="str">
        <f>"&lt;a href='https://brouter.de/brouter-web/#map=13/"&amp;G238&amp;"/"&amp;H238&amp;"/OpenTopoMap&amp;pois="&amp;H238&amp;","&amp;G238&amp; "' target='_blank'&gt;" &amp;"&lt;img src='/wp-content/uploads/icono-mapa-topografico-small.png' alt='Mapa topográfico brouter.de' title='Mapa topográfico brouter.de'&gt;" &amp; "&lt;/a&gt;"</f>
        <v>&lt;a href='https://brouter.de/brouter-web/#map=13/37.0560618/-3.3652027/OpenTopoMap&amp;pois=-3.3652027,37.0560618' target='_blank'&gt;&lt;img src='/wp-content/uploads/icono-mapa-topografico-small.png' alt='Mapa topográfico brouter.de' title='Mapa topográfico brouter.de'&gt;&lt;/a&gt;</v>
      </c>
      <c r="U238" s="47" t="str">
        <f>HYPERLINK("https://brouter.de/brouter-web/#map=13/"&amp;G238&amp;"/"&amp;H238&amp;"/OpenTopoMap&amp;pois="&amp;H238&amp;","&amp;G238)</f>
        <v>https://brouter.de/brouter-web/#map=13/37.0560618/-3.3652027/OpenTopoMap&amp;pois=-3.3652027,37.0560618</v>
      </c>
      <c r="V238" s="31" t="str">
        <f>"&lt;a href='https://gpx.studio/app#13/"&amp;G238&amp;"/"&amp;H238&amp;"' target='_blank'&gt;" &amp;"&lt;img src='/wp-content/uploads/icono-mapa-topografico-gpx-studio-small.png' alt='Mapa topográfico gpx.studio' title='Mapa topográfico gpx.studio'&gt;" &amp; "&lt;/a&gt;"</f>
        <v>&lt;a href='https://gpx.studio/app#13/37.0560618/-3.3652027' target='_blank'&gt;&lt;img src='/wp-content/uploads/icono-mapa-topografico-gpx-studio-small.png' alt='Mapa topográfico gpx.studio' title='Mapa topográfico gpx.studio'&gt;&lt;/a&gt;</v>
      </c>
      <c r="W238" s="47" t="str">
        <f>HYPERLINK("https://gpx.studio/app#13/"&amp;G238&amp;"/"&amp;H238)</f>
        <v>https://gpx.studio/app#13/37.0560618/-3.3652027</v>
      </c>
      <c r="X238" s="47" t="str">
        <f>HYPERLINK("https://nakarte.me/#m=13/"&amp;G238&amp;"/"&amp;H238&amp;"&amp;l=Czt/Sa")</f>
        <v>https://nakarte.me/#m=13/37.0560618/-3.3652027&amp;l=Czt/Sa</v>
      </c>
      <c r="Y238" s="31" t="str">
        <f>"&lt;a href='https://www.google.com/maps/dir/42.8664,-2.6852/" &amp; G238&amp; "," &amp; H238 &amp; "' target='_blank'&gt;" &amp;"&lt;img src='/wp-content/uploads/icono-navegacion-google-maps-small.png' alt='Navegación Google Maps' title='Navegación Google Maps'&gt;" &amp; "&lt;/a&gt;"</f>
        <v>&lt;a href='https://www.google.com/maps/dir/42.8664,-2.6852/37.0560618,-3.3652027' target='_blank'&gt;&lt;img src='/wp-content/uploads/icono-navegacion-google-maps-small.png' alt='Navegación Google Maps' title='Navegación Google Maps'&gt;&lt;/a&gt;</v>
      </c>
      <c r="Z238" s="46" t="str">
        <f>"&lt;a style='display: block; text-align: center; padding: 0px 0; font-size: 1.4em;' href='https://tresmiles.es/mapa.html?lat="&amp;G238&amp;"&amp;lon="&amp;H238&amp;"&amp;zoom=17'&gt;&lt;img src='/wp-content/uploads/icono-mapa-topografico-small.png' alt='Mapa' title='Mapa'&gt;&lt;/a&gt;"</f>
        <v>&lt;a style='display: block; text-align: center; padding: 0px 0; font-size: 1.4em;' href='https://tresmiles.es/mapa.html?lat=37.0560618&amp;lon=-3.3652027&amp;zoom=17'&gt;&lt;img src='/wp-content/uploads/icono-mapa-topografico-small.png' alt='Mapa' title='Mapa'&gt;&lt;/a&gt;</v>
      </c>
      <c r="AA238" s="46" t="str">
        <f>IF(J238="",
"",
"&lt;div style='display: block; text-align: center; padding: 0px 0; font-size: 1.4em;'&gt;"&amp;
"&lt;a href='#!' class='open-popup' data-info='"&amp;"ℹ "&amp;J238&amp;"'&gt;"&amp;
"&lt;img src='/wp-content/uploads/icono-informacion-small.png' alt='Más información' title='Más información'&gt;"
&amp;"&lt;/a&gt;&lt;/div&gt;"
)</f>
        <v/>
      </c>
    </row>
    <row r="239" spans="1:27" ht="14.5" customHeight="1" x14ac:dyDescent="0.35">
      <c r="A239" s="32" t="s">
        <v>1025</v>
      </c>
      <c r="B239" s="32" t="s">
        <v>1912</v>
      </c>
      <c r="C239" s="32" t="s">
        <v>1913</v>
      </c>
      <c r="D239" s="33" t="s">
        <v>1923</v>
      </c>
      <c r="F239" s="34">
        <v>3329</v>
      </c>
      <c r="G239" s="28" t="s">
        <v>1994</v>
      </c>
      <c r="H239" s="28" t="s">
        <v>1995</v>
      </c>
      <c r="I239" s="28" t="s">
        <v>2242</v>
      </c>
      <c r="M239" s="55">
        <v>0</v>
      </c>
      <c r="N239" s="46" t="str">
        <f>"&lt;wpt lat="""&amp;G239&amp;""" lon="""&amp;H239&amp;"""&gt;&lt;ele&gt;"&amp;F239&amp;"&lt;/ele&gt;&lt;name&gt;"&amp;D239&amp;"&lt;/name&gt;&lt;desc&gt;Nombre oficial: "&amp;E239&amp;"&amp;#10;Altitud: "&amp;F239&amp;" m &amp;#10;Dificultad: "&amp;I239&amp;"&amp;#10;Más información: "&amp;J239&amp;"&lt;/desc&gt;&lt;/wpt&gt;"</f>
        <v>&lt;wpt lat="37.0571848" lon="-3.3575055"&gt;&lt;ele&gt;3329&lt;/ele&gt;&lt;name&gt;Cerro de los Machos&lt;/name&gt;&lt;desc&gt;Nombre oficial: &amp;#10;Altitud: 3329 m &amp;#10;Dificultad: Sin clasificar&amp;#10;Más información: &lt;/desc&gt;&lt;/wpt&gt;</v>
      </c>
      <c r="O239" s="48" t="str">
        <f>HYPERLINK("https://www.openstreetmap.org/edit#map=18/"&amp;G239 &amp; "/"&amp; H239 )</f>
        <v>https://www.openstreetmap.org/edit#map=18/37.0571848/-3.3575055</v>
      </c>
      <c r="P239" s="31" t="str">
        <f>"&lt;a href='https://www.windy.com/"&amp;G239&amp;"/"&amp;H239&amp;"/wind?"&amp;G239&amp;","&amp;H239&amp;",13' target='_blank'&gt;&lt;img src='/wp-content/uploads/icono-windy-small.png' alt='Windy' title='Viento Windy'&gt;&lt;/a&gt;"</f>
        <v>&lt;a href='https://www.windy.com/37.0571848/-3.3575055/wind?37.0571848,-3.3575055,13' target='_blank'&gt;&lt;img src='/wp-content/uploads/icono-windy-small.png' alt='Windy' title='Viento Windy'&gt;&lt;/a&gt;</v>
      </c>
      <c r="Q239" s="47" t="str">
        <f>HYPERLINK("https://www.windy.com/"&amp;G239&amp;"/"&amp;H239&amp;"/wind?"&amp;G239&amp;","&amp;H239&amp;",13")</f>
        <v>https://www.windy.com/37.0571848/-3.3575055/wind?37.0571848,-3.3575055,13</v>
      </c>
      <c r="R239" s="31" t="str">
        <f>"&lt;a href='https://www.meteoblue.com/es/tiempo/pronostico/multimodel/"&amp;G239 &amp; "N" &amp; H239 &amp; "E" &amp; "' target='_blank'&gt;" &amp;"&lt;img src='/wp-content/uploads/icono-meteoblue-small.png' alt='Meteoblue' title='Multimodel Meteoblue'&gt;" &amp; "&lt;/a&gt;"</f>
        <v>&lt;a href='https://www.meteoblue.com/es/tiempo/pronostico/multimodel/37.0571848N-3.3575055E' target='_blank'&gt;&lt;img src='/wp-content/uploads/icono-meteoblue-small.png' alt='Meteoblue' title='Multimodel Meteoblue'&gt;&lt;/a&gt;</v>
      </c>
      <c r="S239" s="47" t="str">
        <f>HYPERLINK("https://www.meteoblue.com/es/tiempo/pronostico/multimodel/"&amp;G239 &amp; "N" &amp; H239 &amp; "E")</f>
        <v>https://www.meteoblue.com/es/tiempo/pronostico/multimodel/37.0571848N-3.3575055E</v>
      </c>
      <c r="T239" s="31" t="str">
        <f>"&lt;a href='https://brouter.de/brouter-web/#map=13/"&amp;G239&amp;"/"&amp;H239&amp;"/OpenTopoMap&amp;pois="&amp;H239&amp;","&amp;G239&amp; "' target='_blank'&gt;" &amp;"&lt;img src='/wp-content/uploads/icono-mapa-topografico-small.png' alt='Mapa topográfico brouter.de' title='Mapa topográfico brouter.de'&gt;" &amp; "&lt;/a&gt;"</f>
        <v>&lt;a href='https://brouter.de/brouter-web/#map=13/37.0571848/-3.3575055/OpenTopoMap&amp;pois=-3.3575055,37.0571848' target='_blank'&gt;&lt;img src='/wp-content/uploads/icono-mapa-topografico-small.png' alt='Mapa topográfico brouter.de' title='Mapa topográfico brouter.de'&gt;&lt;/a&gt;</v>
      </c>
      <c r="U239" s="47" t="str">
        <f>HYPERLINK("https://brouter.de/brouter-web/#map=13/"&amp;G239&amp;"/"&amp;H239&amp;"/OpenTopoMap&amp;pois="&amp;H239&amp;","&amp;G239)</f>
        <v>https://brouter.de/brouter-web/#map=13/37.0571848/-3.3575055/OpenTopoMap&amp;pois=-3.3575055,37.0571848</v>
      </c>
      <c r="V239" s="31" t="str">
        <f>"&lt;a href='https://gpx.studio/app#13/"&amp;G239&amp;"/"&amp;H239&amp;"' target='_blank'&gt;" &amp;"&lt;img src='/wp-content/uploads/icono-mapa-topografico-gpx-studio-small.png' alt='Mapa topográfico gpx.studio' title='Mapa topográfico gpx.studio'&gt;" &amp; "&lt;/a&gt;"</f>
        <v>&lt;a href='https://gpx.studio/app#13/37.0571848/-3.3575055' target='_blank'&gt;&lt;img src='/wp-content/uploads/icono-mapa-topografico-gpx-studio-small.png' alt='Mapa topográfico gpx.studio' title='Mapa topográfico gpx.studio'&gt;&lt;/a&gt;</v>
      </c>
      <c r="W239" s="47" t="str">
        <f>HYPERLINK("https://gpx.studio/app#13/"&amp;G239&amp;"/"&amp;H239)</f>
        <v>https://gpx.studio/app#13/37.0571848/-3.3575055</v>
      </c>
      <c r="X239" s="47" t="str">
        <f>HYPERLINK("https://nakarte.me/#m=13/"&amp;G239&amp;"/"&amp;H239&amp;"&amp;l=Czt/Sa")</f>
        <v>https://nakarte.me/#m=13/37.0571848/-3.3575055&amp;l=Czt/Sa</v>
      </c>
      <c r="Y239" s="31" t="str">
        <f>"&lt;a href='https://www.google.com/maps/dir/42.8664,-2.6852/" &amp; G239&amp; "," &amp; H239 &amp; "' target='_blank'&gt;" &amp;"&lt;img src='/wp-content/uploads/icono-navegacion-google-maps-small.png' alt='Navegación Google Maps' title='Navegación Google Maps'&gt;" &amp; "&lt;/a&gt;"</f>
        <v>&lt;a href='https://www.google.com/maps/dir/42.8664,-2.6852/37.0571848,-3.3575055' target='_blank'&gt;&lt;img src='/wp-content/uploads/icono-navegacion-google-maps-small.png' alt='Navegación Google Maps' title='Navegación Google Maps'&gt;&lt;/a&gt;</v>
      </c>
      <c r="Z239" s="46" t="str">
        <f>"&lt;a style='display: block; text-align: center; padding: 0px 0; font-size: 1.4em;' href='https://tresmiles.es/mapa.html?lat="&amp;G239&amp;"&amp;lon="&amp;H239&amp;"&amp;zoom=17'&gt;&lt;img src='/wp-content/uploads/icono-mapa-topografico-small.png' alt='Mapa' title='Mapa'&gt;&lt;/a&gt;"</f>
        <v>&lt;a style='display: block; text-align: center; padding: 0px 0; font-size: 1.4em;' href='https://tresmiles.es/mapa.html?lat=37.0571848&amp;lon=-3.3575055&amp;zoom=17'&gt;&lt;img src='/wp-content/uploads/icono-mapa-topografico-small.png' alt='Mapa' title='Mapa'&gt;&lt;/a&gt;</v>
      </c>
      <c r="AA239" s="46" t="str">
        <f>IF(J239="",
"",
"&lt;div style='display: block; text-align: center; padding: 0px 0; font-size: 1.4em;'&gt;"&amp;
"&lt;a href='#!' class='open-popup' data-info='"&amp;"ℹ "&amp;J239&amp;"'&gt;"&amp;
"&lt;img src='/wp-content/uploads/icono-informacion-small.png' alt='Más información' title='Más información'&gt;"
&amp;"&lt;/a&gt;&lt;/div&gt;"
)</f>
        <v/>
      </c>
    </row>
    <row r="240" spans="1:27" ht="14.5" customHeight="1" x14ac:dyDescent="0.35">
      <c r="A240" s="32" t="s">
        <v>1025</v>
      </c>
      <c r="B240" s="32" t="s">
        <v>1912</v>
      </c>
      <c r="C240" s="32" t="s">
        <v>1913</v>
      </c>
      <c r="D240" s="33" t="s">
        <v>1924</v>
      </c>
      <c r="F240" s="34">
        <v>3328</v>
      </c>
      <c r="G240" s="28" t="s">
        <v>1996</v>
      </c>
      <c r="H240" s="28" t="s">
        <v>1997</v>
      </c>
      <c r="I240" s="28" t="s">
        <v>2242</v>
      </c>
      <c r="M240" s="55">
        <v>0</v>
      </c>
      <c r="N240" s="46" t="str">
        <f>"&lt;wpt lat="""&amp;G240&amp;""" lon="""&amp;H240&amp;"""&gt;&lt;ele&gt;"&amp;F240&amp;"&lt;/ele&gt;&lt;name&gt;"&amp;D240&amp;"&lt;/name&gt;&lt;desc&gt;Nombre oficial: "&amp;E240&amp;"&amp;#10;Altitud: "&amp;F240&amp;" m &amp;#10;Dificultad: "&amp;I240&amp;"&amp;#10;Más información: "&amp;J240&amp;"&lt;/desc&gt;&lt;/wpt&gt;"</f>
        <v>&lt;wpt lat="37.0560837" lon="-3.3637113"&gt;&lt;ele&gt;3328&lt;/ele&gt;&lt;name&gt;Campanario&lt;/name&gt;&lt;desc&gt;Nombre oficial: &amp;#10;Altitud: 3328 m &amp;#10;Dificultad: Sin clasificar&amp;#10;Más información: &lt;/desc&gt;&lt;/wpt&gt;</v>
      </c>
      <c r="O240" s="48" t="str">
        <f>HYPERLINK("https://www.openstreetmap.org/edit#map=18/"&amp;G240 &amp; "/"&amp; H240 )</f>
        <v>https://www.openstreetmap.org/edit#map=18/37.0560837/-3.3637113</v>
      </c>
      <c r="P240" s="31" t="str">
        <f>"&lt;a href='https://www.windy.com/"&amp;G240&amp;"/"&amp;H240&amp;"/wind?"&amp;G240&amp;","&amp;H240&amp;",13' target='_blank'&gt;&lt;img src='/wp-content/uploads/icono-windy-small.png' alt='Windy' title='Viento Windy'&gt;&lt;/a&gt;"</f>
        <v>&lt;a href='https://www.windy.com/37.0560837/-3.3637113/wind?37.0560837,-3.3637113,13' target='_blank'&gt;&lt;img src='/wp-content/uploads/icono-windy-small.png' alt='Windy' title='Viento Windy'&gt;&lt;/a&gt;</v>
      </c>
      <c r="Q240" s="47" t="str">
        <f>HYPERLINK("https://www.windy.com/"&amp;G240&amp;"/"&amp;H240&amp;"/wind?"&amp;G240&amp;","&amp;H240&amp;",13")</f>
        <v>https://www.windy.com/37.0560837/-3.3637113/wind?37.0560837,-3.3637113,13</v>
      </c>
      <c r="R240" s="31" t="str">
        <f>"&lt;a href='https://www.meteoblue.com/es/tiempo/pronostico/multimodel/"&amp;G240 &amp; "N" &amp; H240 &amp; "E" &amp; "' target='_blank'&gt;" &amp;"&lt;img src='/wp-content/uploads/icono-meteoblue-small.png' alt='Meteoblue' title='Multimodel Meteoblue'&gt;" &amp; "&lt;/a&gt;"</f>
        <v>&lt;a href='https://www.meteoblue.com/es/tiempo/pronostico/multimodel/37.0560837N-3.3637113E' target='_blank'&gt;&lt;img src='/wp-content/uploads/icono-meteoblue-small.png' alt='Meteoblue' title='Multimodel Meteoblue'&gt;&lt;/a&gt;</v>
      </c>
      <c r="S240" s="47" t="str">
        <f>HYPERLINK("https://www.meteoblue.com/es/tiempo/pronostico/multimodel/"&amp;G240 &amp; "N" &amp; H240 &amp; "E")</f>
        <v>https://www.meteoblue.com/es/tiempo/pronostico/multimodel/37.0560837N-3.3637113E</v>
      </c>
      <c r="T240" s="31" t="str">
        <f>"&lt;a href='https://brouter.de/brouter-web/#map=13/"&amp;G240&amp;"/"&amp;H240&amp;"/OpenTopoMap&amp;pois="&amp;H240&amp;","&amp;G240&amp; "' target='_blank'&gt;" &amp;"&lt;img src='/wp-content/uploads/icono-mapa-topografico-small.png' alt='Mapa topográfico brouter.de' title='Mapa topográfico brouter.de'&gt;" &amp; "&lt;/a&gt;"</f>
        <v>&lt;a href='https://brouter.de/brouter-web/#map=13/37.0560837/-3.3637113/OpenTopoMap&amp;pois=-3.3637113,37.0560837' target='_blank'&gt;&lt;img src='/wp-content/uploads/icono-mapa-topografico-small.png' alt='Mapa topográfico brouter.de' title='Mapa topográfico brouter.de'&gt;&lt;/a&gt;</v>
      </c>
      <c r="U240" s="47" t="str">
        <f>HYPERLINK("https://brouter.de/brouter-web/#map=13/"&amp;G240&amp;"/"&amp;H240&amp;"/OpenTopoMap&amp;pois="&amp;H240&amp;","&amp;G240)</f>
        <v>https://brouter.de/brouter-web/#map=13/37.0560837/-3.3637113/OpenTopoMap&amp;pois=-3.3637113,37.0560837</v>
      </c>
      <c r="V240" s="31" t="str">
        <f>"&lt;a href='https://gpx.studio/app#13/"&amp;G240&amp;"/"&amp;H240&amp;"' target='_blank'&gt;" &amp;"&lt;img src='/wp-content/uploads/icono-mapa-topografico-gpx-studio-small.png' alt='Mapa topográfico gpx.studio' title='Mapa topográfico gpx.studio'&gt;" &amp; "&lt;/a&gt;"</f>
        <v>&lt;a href='https://gpx.studio/app#13/37.0560837/-3.3637113' target='_blank'&gt;&lt;img src='/wp-content/uploads/icono-mapa-topografico-gpx-studio-small.png' alt='Mapa topográfico gpx.studio' title='Mapa topográfico gpx.studio'&gt;&lt;/a&gt;</v>
      </c>
      <c r="W240" s="47" t="str">
        <f>HYPERLINK("https://gpx.studio/app#13/"&amp;G240&amp;"/"&amp;H240)</f>
        <v>https://gpx.studio/app#13/37.0560837/-3.3637113</v>
      </c>
      <c r="X240" s="47" t="str">
        <f>HYPERLINK("https://nakarte.me/#m=13/"&amp;G240&amp;"/"&amp;H240&amp;"&amp;l=Czt/Sa")</f>
        <v>https://nakarte.me/#m=13/37.0560837/-3.3637113&amp;l=Czt/Sa</v>
      </c>
      <c r="Y240" s="31" t="str">
        <f>"&lt;a href='https://www.google.com/maps/dir/42.8664,-2.6852/" &amp; G240&amp; "," &amp; H240 &amp; "' target='_blank'&gt;" &amp;"&lt;img src='/wp-content/uploads/icono-navegacion-google-maps-small.png' alt='Navegación Google Maps' title='Navegación Google Maps'&gt;" &amp; "&lt;/a&gt;"</f>
        <v>&lt;a href='https://www.google.com/maps/dir/42.8664,-2.6852/37.0560837,-3.3637113' target='_blank'&gt;&lt;img src='/wp-content/uploads/icono-navegacion-google-maps-small.png' alt='Navegación Google Maps' title='Navegación Google Maps'&gt;&lt;/a&gt;</v>
      </c>
      <c r="Z240" s="46" t="str">
        <f>"&lt;a style='display: block; text-align: center; padding: 0px 0; font-size: 1.4em;' href='https://tresmiles.es/mapa.html?lat="&amp;G240&amp;"&amp;lon="&amp;H240&amp;"&amp;zoom=17'&gt;&lt;img src='/wp-content/uploads/icono-mapa-topografico-small.png' alt='Mapa' title='Mapa'&gt;&lt;/a&gt;"</f>
        <v>&lt;a style='display: block; text-align: center; padding: 0px 0; font-size: 1.4em;' href='https://tresmiles.es/mapa.html?lat=37.0560837&amp;lon=-3.3637113&amp;zoom=17'&gt;&lt;img src='/wp-content/uploads/icono-mapa-topografico-small.png' alt='Mapa' title='Mapa'&gt;&lt;/a&gt;</v>
      </c>
      <c r="AA240" s="46" t="str">
        <f>IF(J240="",
"",
"&lt;div style='display: block; text-align: center; padding: 0px 0; font-size: 1.4em;'&gt;"&amp;
"&lt;a href='#!' class='open-popup' data-info='"&amp;"ℹ "&amp;J240&amp;"'&gt;"&amp;
"&lt;img src='/wp-content/uploads/icono-informacion-small.png' alt='Más información' title='Más información'&gt;"
&amp;"&lt;/a&gt;&lt;/div&gt;"
)</f>
        <v/>
      </c>
    </row>
    <row r="241" spans="1:27" ht="14.5" customHeight="1" x14ac:dyDescent="0.35">
      <c r="A241" s="32" t="s">
        <v>1025</v>
      </c>
      <c r="B241" s="32" t="s">
        <v>1912</v>
      </c>
      <c r="C241" s="32" t="s">
        <v>1913</v>
      </c>
      <c r="D241" s="33" t="s">
        <v>1925</v>
      </c>
      <c r="F241" s="34">
        <v>3327</v>
      </c>
      <c r="G241" s="28" t="s">
        <v>1998</v>
      </c>
      <c r="H241" s="28" t="s">
        <v>1999</v>
      </c>
      <c r="I241" s="28" t="s">
        <v>2242</v>
      </c>
      <c r="M241" s="55">
        <v>0</v>
      </c>
      <c r="N241" s="46" t="str">
        <f>"&lt;wpt lat="""&amp;G241&amp;""" lon="""&amp;H241&amp;"""&gt;&lt;ele&gt;"&amp;F241&amp;"&lt;/ele&gt;&lt;name&gt;"&amp;D241&amp;"&lt;/name&gt;&lt;desc&gt;Nombre oficial: "&amp;E241&amp;"&amp;#10;Altitud: "&amp;F241&amp;" m &amp;#10;Dificultad: "&amp;I241&amp;"&amp;#10;Más información: "&amp;J241&amp;"&lt;/desc&gt;&lt;/wpt&gt;"</f>
        <v>&lt;wpt lat="37.0560292" lon="-3.3615108"&gt;&lt;ele&gt;3327&lt;/ele&gt;&lt;name&gt;Zacatín&lt;/name&gt;&lt;desc&gt;Nombre oficial: &amp;#10;Altitud: 3327 m &amp;#10;Dificultad: Sin clasificar&amp;#10;Más información: &lt;/desc&gt;&lt;/wpt&gt;</v>
      </c>
      <c r="O241" s="48" t="str">
        <f>HYPERLINK("https://www.openstreetmap.org/edit#map=18/"&amp;G241 &amp; "/"&amp; H241 )</f>
        <v>https://www.openstreetmap.org/edit#map=18/37.0560292/-3.3615108</v>
      </c>
      <c r="P241" s="31" t="str">
        <f>"&lt;a href='https://www.windy.com/"&amp;G241&amp;"/"&amp;H241&amp;"/wind?"&amp;G241&amp;","&amp;H241&amp;",13' target='_blank'&gt;&lt;img src='/wp-content/uploads/icono-windy-small.png' alt='Windy' title='Viento Windy'&gt;&lt;/a&gt;"</f>
        <v>&lt;a href='https://www.windy.com/37.0560292/-3.3615108/wind?37.0560292,-3.3615108,13' target='_blank'&gt;&lt;img src='/wp-content/uploads/icono-windy-small.png' alt='Windy' title='Viento Windy'&gt;&lt;/a&gt;</v>
      </c>
      <c r="Q241" s="47" t="str">
        <f>HYPERLINK("https://www.windy.com/"&amp;G241&amp;"/"&amp;H241&amp;"/wind?"&amp;G241&amp;","&amp;H241&amp;",13")</f>
        <v>https://www.windy.com/37.0560292/-3.3615108/wind?37.0560292,-3.3615108,13</v>
      </c>
      <c r="R241" s="31" t="str">
        <f>"&lt;a href='https://www.meteoblue.com/es/tiempo/pronostico/multimodel/"&amp;G241 &amp; "N" &amp; H241 &amp; "E" &amp; "' target='_blank'&gt;" &amp;"&lt;img src='/wp-content/uploads/icono-meteoblue-small.png' alt='Meteoblue' title='Multimodel Meteoblue'&gt;" &amp; "&lt;/a&gt;"</f>
        <v>&lt;a href='https://www.meteoblue.com/es/tiempo/pronostico/multimodel/37.0560292N-3.3615108E' target='_blank'&gt;&lt;img src='/wp-content/uploads/icono-meteoblue-small.png' alt='Meteoblue' title='Multimodel Meteoblue'&gt;&lt;/a&gt;</v>
      </c>
      <c r="S241" s="47" t="str">
        <f>HYPERLINK("https://www.meteoblue.com/es/tiempo/pronostico/multimodel/"&amp;G241 &amp; "N" &amp; H241 &amp; "E")</f>
        <v>https://www.meteoblue.com/es/tiempo/pronostico/multimodel/37.0560292N-3.3615108E</v>
      </c>
      <c r="T241" s="31" t="str">
        <f>"&lt;a href='https://brouter.de/brouter-web/#map=13/"&amp;G241&amp;"/"&amp;H241&amp;"/OpenTopoMap&amp;pois="&amp;H241&amp;","&amp;G241&amp; "' target='_blank'&gt;" &amp;"&lt;img src='/wp-content/uploads/icono-mapa-topografico-small.png' alt='Mapa topográfico brouter.de' title='Mapa topográfico brouter.de'&gt;" &amp; "&lt;/a&gt;"</f>
        <v>&lt;a href='https://brouter.de/brouter-web/#map=13/37.0560292/-3.3615108/OpenTopoMap&amp;pois=-3.3615108,37.0560292' target='_blank'&gt;&lt;img src='/wp-content/uploads/icono-mapa-topografico-small.png' alt='Mapa topográfico brouter.de' title='Mapa topográfico brouter.de'&gt;&lt;/a&gt;</v>
      </c>
      <c r="U241" s="47" t="str">
        <f>HYPERLINK("https://brouter.de/brouter-web/#map=13/"&amp;G241&amp;"/"&amp;H241&amp;"/OpenTopoMap&amp;pois="&amp;H241&amp;","&amp;G241)</f>
        <v>https://brouter.de/brouter-web/#map=13/37.0560292/-3.3615108/OpenTopoMap&amp;pois=-3.3615108,37.0560292</v>
      </c>
      <c r="V241" s="31" t="str">
        <f>"&lt;a href='https://gpx.studio/app#13/"&amp;G241&amp;"/"&amp;H241&amp;"' target='_blank'&gt;" &amp;"&lt;img src='/wp-content/uploads/icono-mapa-topografico-gpx-studio-small.png' alt='Mapa topográfico gpx.studio' title='Mapa topográfico gpx.studio'&gt;" &amp; "&lt;/a&gt;"</f>
        <v>&lt;a href='https://gpx.studio/app#13/37.0560292/-3.3615108' target='_blank'&gt;&lt;img src='/wp-content/uploads/icono-mapa-topografico-gpx-studio-small.png' alt='Mapa topográfico gpx.studio' title='Mapa topográfico gpx.studio'&gt;&lt;/a&gt;</v>
      </c>
      <c r="W241" s="47" t="str">
        <f>HYPERLINK("https://gpx.studio/app#13/"&amp;G241&amp;"/"&amp;H241)</f>
        <v>https://gpx.studio/app#13/37.0560292/-3.3615108</v>
      </c>
      <c r="X241" s="47" t="str">
        <f>HYPERLINK("https://nakarte.me/#m=13/"&amp;G241&amp;"/"&amp;H241&amp;"&amp;l=Czt/Sa")</f>
        <v>https://nakarte.me/#m=13/37.0560292/-3.3615108&amp;l=Czt/Sa</v>
      </c>
      <c r="Y241" s="31" t="str">
        <f>"&lt;a href='https://www.google.com/maps/dir/42.8664,-2.6852/" &amp; G241&amp; "," &amp; H241 &amp; "' target='_blank'&gt;" &amp;"&lt;img src='/wp-content/uploads/icono-navegacion-google-maps-small.png' alt='Navegación Google Maps' title='Navegación Google Maps'&gt;" &amp; "&lt;/a&gt;"</f>
        <v>&lt;a href='https://www.google.com/maps/dir/42.8664,-2.6852/37.0560292,-3.3615108' target='_blank'&gt;&lt;img src='/wp-content/uploads/icono-navegacion-google-maps-small.png' alt='Navegación Google Maps' title='Navegación Google Maps'&gt;&lt;/a&gt;</v>
      </c>
      <c r="Z241" s="46" t="str">
        <f>"&lt;a style='display: block; text-align: center; padding: 0px 0; font-size: 1.4em;' href='https://tresmiles.es/mapa.html?lat="&amp;G241&amp;"&amp;lon="&amp;H241&amp;"&amp;zoom=17'&gt;&lt;img src='/wp-content/uploads/icono-mapa-topografico-small.png' alt='Mapa' title='Mapa'&gt;&lt;/a&gt;"</f>
        <v>&lt;a style='display: block; text-align: center; padding: 0px 0; font-size: 1.4em;' href='https://tresmiles.es/mapa.html?lat=37.0560292&amp;lon=-3.3615108&amp;zoom=17'&gt;&lt;img src='/wp-content/uploads/icono-mapa-topografico-small.png' alt='Mapa' title='Mapa'&gt;&lt;/a&gt;</v>
      </c>
      <c r="AA241" s="46" t="str">
        <f>IF(J241="",
"",
"&lt;div style='display: block; text-align: center; padding: 0px 0; font-size: 1.4em;'&gt;"&amp;
"&lt;a href='#!' class='open-popup' data-info='"&amp;"ℹ "&amp;J241&amp;"'&gt;"&amp;
"&lt;img src='/wp-content/uploads/icono-informacion-small.png' alt='Más información' title='Más información'&gt;"
&amp;"&lt;/a&gt;&lt;/div&gt;"
)</f>
        <v/>
      </c>
    </row>
    <row r="242" spans="1:27" ht="14.5" customHeight="1" x14ac:dyDescent="0.35">
      <c r="A242" s="32" t="s">
        <v>1025</v>
      </c>
      <c r="B242" s="32" t="s">
        <v>1912</v>
      </c>
      <c r="C242" s="32" t="s">
        <v>1913</v>
      </c>
      <c r="D242" s="33" t="s">
        <v>1926</v>
      </c>
      <c r="F242" s="34">
        <v>3316</v>
      </c>
      <c r="G242" s="28" t="s">
        <v>2000</v>
      </c>
      <c r="H242" s="28" t="s">
        <v>2001</v>
      </c>
      <c r="I242" s="28" t="s">
        <v>2242</v>
      </c>
      <c r="M242" s="55">
        <v>0</v>
      </c>
      <c r="N242" s="46" t="str">
        <f>"&lt;wpt lat="""&amp;G242&amp;""" lon="""&amp;H242&amp;"""&gt;&lt;ele&gt;"&amp;F242&amp;"&lt;/ele&gt;&lt;name&gt;"&amp;D242&amp;"&lt;/name&gt;&lt;desc&gt;Nombre oficial: "&amp;E242&amp;"&amp;#10;Altitud: "&amp;F242&amp;" m &amp;#10;Dificultad: "&amp;I242&amp;"&amp;#10;Más información: "&amp;J242&amp;"&lt;/desc&gt;&lt;/wpt&gt;"</f>
        <v>&lt;wpt lat="37.0628014" lon="-3.3042643"&gt;&lt;ele&gt;3316&lt;/ele&gt;&lt;name&gt;Puntal de la Cornisa&lt;/name&gt;&lt;desc&gt;Nombre oficial: &amp;#10;Altitud: 3316 m &amp;#10;Dificultad: Sin clasificar&amp;#10;Más información: &lt;/desc&gt;&lt;/wpt&gt;</v>
      </c>
      <c r="O242" s="48" t="str">
        <f>HYPERLINK("https://www.openstreetmap.org/edit#map=18/"&amp;G242 &amp; "/"&amp; H242 )</f>
        <v>https://www.openstreetmap.org/edit#map=18/37.0628014/-3.3042643</v>
      </c>
      <c r="P242" s="31" t="str">
        <f>"&lt;a href='https://www.windy.com/"&amp;G242&amp;"/"&amp;H242&amp;"/wind?"&amp;G242&amp;","&amp;H242&amp;",13' target='_blank'&gt;&lt;img src='/wp-content/uploads/icono-windy-small.png' alt='Windy' title='Viento Windy'&gt;&lt;/a&gt;"</f>
        <v>&lt;a href='https://www.windy.com/37.0628014/-3.3042643/wind?37.0628014,-3.3042643,13' target='_blank'&gt;&lt;img src='/wp-content/uploads/icono-windy-small.png' alt='Windy' title='Viento Windy'&gt;&lt;/a&gt;</v>
      </c>
      <c r="Q242" s="47" t="str">
        <f>HYPERLINK("https://www.windy.com/"&amp;G242&amp;"/"&amp;H242&amp;"/wind?"&amp;G242&amp;","&amp;H242&amp;",13")</f>
        <v>https://www.windy.com/37.0628014/-3.3042643/wind?37.0628014,-3.3042643,13</v>
      </c>
      <c r="R242" s="31" t="str">
        <f>"&lt;a href='https://www.meteoblue.com/es/tiempo/pronostico/multimodel/"&amp;G242 &amp; "N" &amp; H242 &amp; "E" &amp; "' target='_blank'&gt;" &amp;"&lt;img src='/wp-content/uploads/icono-meteoblue-small.png' alt='Meteoblue' title='Multimodel Meteoblue'&gt;" &amp; "&lt;/a&gt;"</f>
        <v>&lt;a href='https://www.meteoblue.com/es/tiempo/pronostico/multimodel/37.0628014N-3.3042643E' target='_blank'&gt;&lt;img src='/wp-content/uploads/icono-meteoblue-small.png' alt='Meteoblue' title='Multimodel Meteoblue'&gt;&lt;/a&gt;</v>
      </c>
      <c r="S242" s="47" t="str">
        <f>HYPERLINK("https://www.meteoblue.com/es/tiempo/pronostico/multimodel/"&amp;G242 &amp; "N" &amp; H242 &amp; "E")</f>
        <v>https://www.meteoblue.com/es/tiempo/pronostico/multimodel/37.0628014N-3.3042643E</v>
      </c>
      <c r="T242" s="31" t="str">
        <f>"&lt;a href='https://brouter.de/brouter-web/#map=13/"&amp;G242&amp;"/"&amp;H242&amp;"/OpenTopoMap&amp;pois="&amp;H242&amp;","&amp;G242&amp; "' target='_blank'&gt;" &amp;"&lt;img src='/wp-content/uploads/icono-mapa-topografico-small.png' alt='Mapa topográfico brouter.de' title='Mapa topográfico brouter.de'&gt;" &amp; "&lt;/a&gt;"</f>
        <v>&lt;a href='https://brouter.de/brouter-web/#map=13/37.0628014/-3.3042643/OpenTopoMap&amp;pois=-3.3042643,37.0628014' target='_blank'&gt;&lt;img src='/wp-content/uploads/icono-mapa-topografico-small.png' alt='Mapa topográfico brouter.de' title='Mapa topográfico brouter.de'&gt;&lt;/a&gt;</v>
      </c>
      <c r="U242" s="47" t="str">
        <f>HYPERLINK("https://brouter.de/brouter-web/#map=13/"&amp;G242&amp;"/"&amp;H242&amp;"/OpenTopoMap&amp;pois="&amp;H242&amp;","&amp;G242)</f>
        <v>https://brouter.de/brouter-web/#map=13/37.0628014/-3.3042643/OpenTopoMap&amp;pois=-3.3042643,37.0628014</v>
      </c>
      <c r="V242" s="31" t="str">
        <f>"&lt;a href='https://gpx.studio/app#13/"&amp;G242&amp;"/"&amp;H242&amp;"' target='_blank'&gt;" &amp;"&lt;img src='/wp-content/uploads/icono-mapa-topografico-gpx-studio-small.png' alt='Mapa topográfico gpx.studio' title='Mapa topográfico gpx.studio'&gt;" &amp; "&lt;/a&gt;"</f>
        <v>&lt;a href='https://gpx.studio/app#13/37.0628014/-3.3042643' target='_blank'&gt;&lt;img src='/wp-content/uploads/icono-mapa-topografico-gpx-studio-small.png' alt='Mapa topográfico gpx.studio' title='Mapa topográfico gpx.studio'&gt;&lt;/a&gt;</v>
      </c>
      <c r="W242" s="47" t="str">
        <f>HYPERLINK("https://gpx.studio/app#13/"&amp;G242&amp;"/"&amp;H242)</f>
        <v>https://gpx.studio/app#13/37.0628014/-3.3042643</v>
      </c>
      <c r="X242" s="47" t="str">
        <f>HYPERLINK("https://nakarte.me/#m=13/"&amp;G242&amp;"/"&amp;H242&amp;"&amp;l=Czt/Sa")</f>
        <v>https://nakarte.me/#m=13/37.0628014/-3.3042643&amp;l=Czt/Sa</v>
      </c>
      <c r="Y242" s="31" t="str">
        <f>"&lt;a href='https://www.google.com/maps/dir/42.8664,-2.6852/" &amp; G242&amp; "," &amp; H242 &amp; "' target='_blank'&gt;" &amp;"&lt;img src='/wp-content/uploads/icono-navegacion-google-maps-small.png' alt='Navegación Google Maps' title='Navegación Google Maps'&gt;" &amp; "&lt;/a&gt;"</f>
        <v>&lt;a href='https://www.google.com/maps/dir/42.8664,-2.6852/37.0628014,-3.3042643' target='_blank'&gt;&lt;img src='/wp-content/uploads/icono-navegacion-google-maps-small.png' alt='Navegación Google Maps' title='Navegación Google Maps'&gt;&lt;/a&gt;</v>
      </c>
      <c r="Z242" s="46" t="str">
        <f>"&lt;a style='display: block; text-align: center; padding: 0px 0; font-size: 1.4em;' href='https://tresmiles.es/mapa.html?lat="&amp;G242&amp;"&amp;lon="&amp;H242&amp;"&amp;zoom=17'&gt;&lt;img src='/wp-content/uploads/icono-mapa-topografico-small.png' alt='Mapa' title='Mapa'&gt;&lt;/a&gt;"</f>
        <v>&lt;a style='display: block; text-align: center; padding: 0px 0; font-size: 1.4em;' href='https://tresmiles.es/mapa.html?lat=37.0628014&amp;lon=-3.3042643&amp;zoom=17'&gt;&lt;img src='/wp-content/uploads/icono-mapa-topografico-small.png' alt='Mapa' title='Mapa'&gt;&lt;/a&gt;</v>
      </c>
      <c r="AA242" s="46" t="str">
        <f>IF(J242="",
"",
"&lt;div style='display: block; text-align: center; padding: 0px 0; font-size: 1.4em;'&gt;"&amp;
"&lt;a href='#!' class='open-popup' data-info='"&amp;"ℹ "&amp;J242&amp;"'&gt;"&amp;
"&lt;img src='/wp-content/uploads/icono-informacion-small.png' alt='Más información' title='Más información'&gt;"
&amp;"&lt;/a&gt;&lt;/div&gt;"
)</f>
        <v/>
      </c>
    </row>
    <row r="243" spans="1:27" ht="14.5" customHeight="1" x14ac:dyDescent="0.35">
      <c r="A243" s="32" t="s">
        <v>1025</v>
      </c>
      <c r="B243" s="32" t="s">
        <v>1912</v>
      </c>
      <c r="C243" s="32" t="s">
        <v>1913</v>
      </c>
      <c r="D243" s="33" t="s">
        <v>1927</v>
      </c>
      <c r="F243" s="34">
        <v>3315</v>
      </c>
      <c r="G243" s="28" t="s">
        <v>2002</v>
      </c>
      <c r="H243" s="28" t="s">
        <v>2003</v>
      </c>
      <c r="I243" s="28" t="s">
        <v>2242</v>
      </c>
      <c r="M243" s="55">
        <v>0</v>
      </c>
      <c r="N243" s="46" t="str">
        <f>"&lt;wpt lat="""&amp;G243&amp;""" lon="""&amp;H243&amp;"""&gt;&lt;ele&gt;"&amp;F243&amp;"&lt;/ele&gt;&lt;name&gt;"&amp;D243&amp;"&lt;/name&gt;&lt;desc&gt;Nombre oficial: "&amp;E243&amp;"&amp;#10;Altitud: "&amp;F243&amp;" m &amp;#10;Dificultad: "&amp;I243&amp;"&amp;#10;Más información: "&amp;J243&amp;"&lt;/desc&gt;&lt;/wpt&gt;"</f>
        <v>&lt;wpt lat="37.0648590" lon="-3.3034095"&gt;&lt;ele&gt;3315&lt;/ele&gt;&lt;name&gt;Antecima de la Alcazaba&lt;/name&gt;&lt;desc&gt;Nombre oficial: &amp;#10;Altitud: 3315 m &amp;#10;Dificultad: Sin clasificar&amp;#10;Más información: &lt;/desc&gt;&lt;/wpt&gt;</v>
      </c>
      <c r="O243" s="48" t="str">
        <f>HYPERLINK("https://www.openstreetmap.org/edit#map=18/"&amp;G243 &amp; "/"&amp; H243 )</f>
        <v>https://www.openstreetmap.org/edit#map=18/37.0648590/-3.3034095</v>
      </c>
      <c r="P243" s="31" t="str">
        <f>"&lt;a href='https://www.windy.com/"&amp;G243&amp;"/"&amp;H243&amp;"/wind?"&amp;G243&amp;","&amp;H243&amp;",13' target='_blank'&gt;&lt;img src='/wp-content/uploads/icono-windy-small.png' alt='Windy' title='Viento Windy'&gt;&lt;/a&gt;"</f>
        <v>&lt;a href='https://www.windy.com/37.0648590/-3.3034095/wind?37.0648590,-3.3034095,13' target='_blank'&gt;&lt;img src='/wp-content/uploads/icono-windy-small.png' alt='Windy' title='Viento Windy'&gt;&lt;/a&gt;</v>
      </c>
      <c r="Q243" s="47" t="str">
        <f>HYPERLINK("https://www.windy.com/"&amp;G243&amp;"/"&amp;H243&amp;"/wind?"&amp;G243&amp;","&amp;H243&amp;",13")</f>
        <v>https://www.windy.com/37.0648590/-3.3034095/wind?37.0648590,-3.3034095,13</v>
      </c>
      <c r="R243" s="31" t="str">
        <f>"&lt;a href='https://www.meteoblue.com/es/tiempo/pronostico/multimodel/"&amp;G243 &amp; "N" &amp; H243 &amp; "E" &amp; "' target='_blank'&gt;" &amp;"&lt;img src='/wp-content/uploads/icono-meteoblue-small.png' alt='Meteoblue' title='Multimodel Meteoblue'&gt;" &amp; "&lt;/a&gt;"</f>
        <v>&lt;a href='https://www.meteoblue.com/es/tiempo/pronostico/multimodel/37.0648590N-3.3034095E' target='_blank'&gt;&lt;img src='/wp-content/uploads/icono-meteoblue-small.png' alt='Meteoblue' title='Multimodel Meteoblue'&gt;&lt;/a&gt;</v>
      </c>
      <c r="S243" s="47" t="str">
        <f>HYPERLINK("https://www.meteoblue.com/es/tiempo/pronostico/multimodel/"&amp;G243 &amp; "N" &amp; H243 &amp; "E")</f>
        <v>https://www.meteoblue.com/es/tiempo/pronostico/multimodel/37.0648590N-3.3034095E</v>
      </c>
      <c r="T243" s="31" t="str">
        <f>"&lt;a href='https://brouter.de/brouter-web/#map=13/"&amp;G243&amp;"/"&amp;H243&amp;"/OpenTopoMap&amp;pois="&amp;H243&amp;","&amp;G243&amp; "' target='_blank'&gt;" &amp;"&lt;img src='/wp-content/uploads/icono-mapa-topografico-small.png' alt='Mapa topográfico brouter.de' title='Mapa topográfico brouter.de'&gt;" &amp; "&lt;/a&gt;"</f>
        <v>&lt;a href='https://brouter.de/brouter-web/#map=13/37.0648590/-3.3034095/OpenTopoMap&amp;pois=-3.3034095,37.0648590' target='_blank'&gt;&lt;img src='/wp-content/uploads/icono-mapa-topografico-small.png' alt='Mapa topográfico brouter.de' title='Mapa topográfico brouter.de'&gt;&lt;/a&gt;</v>
      </c>
      <c r="U243" s="47" t="str">
        <f>HYPERLINK("https://brouter.de/brouter-web/#map=13/"&amp;G243&amp;"/"&amp;H243&amp;"/OpenTopoMap&amp;pois="&amp;H243&amp;","&amp;G243)</f>
        <v>https://brouter.de/brouter-web/#map=13/37.0648590/-3.3034095/OpenTopoMap&amp;pois=-3.3034095,37.0648590</v>
      </c>
      <c r="V243" s="31" t="str">
        <f>"&lt;a href='https://gpx.studio/app#13/"&amp;G243&amp;"/"&amp;H243&amp;"' target='_blank'&gt;" &amp;"&lt;img src='/wp-content/uploads/icono-mapa-topografico-gpx-studio-small.png' alt='Mapa topográfico gpx.studio' title='Mapa topográfico gpx.studio'&gt;" &amp; "&lt;/a&gt;"</f>
        <v>&lt;a href='https://gpx.studio/app#13/37.0648590/-3.3034095' target='_blank'&gt;&lt;img src='/wp-content/uploads/icono-mapa-topografico-gpx-studio-small.png' alt='Mapa topográfico gpx.studio' title='Mapa topográfico gpx.studio'&gt;&lt;/a&gt;</v>
      </c>
      <c r="W243" s="47" t="str">
        <f>HYPERLINK("https://gpx.studio/app#13/"&amp;G243&amp;"/"&amp;H243)</f>
        <v>https://gpx.studio/app#13/37.0648590/-3.3034095</v>
      </c>
      <c r="X243" s="47" t="str">
        <f>HYPERLINK("https://nakarte.me/#m=13/"&amp;G243&amp;"/"&amp;H243&amp;"&amp;l=Czt/Sa")</f>
        <v>https://nakarte.me/#m=13/37.0648590/-3.3034095&amp;l=Czt/Sa</v>
      </c>
      <c r="Y243" s="31" t="str">
        <f>"&lt;a href='https://www.google.com/maps/dir/42.8664,-2.6852/" &amp; G243&amp; "," &amp; H243 &amp; "' target='_blank'&gt;" &amp;"&lt;img src='/wp-content/uploads/icono-navegacion-google-maps-small.png' alt='Navegación Google Maps' title='Navegación Google Maps'&gt;" &amp; "&lt;/a&gt;"</f>
        <v>&lt;a href='https://www.google.com/maps/dir/42.8664,-2.6852/37.0648590,-3.3034095' target='_blank'&gt;&lt;img src='/wp-content/uploads/icono-navegacion-google-maps-small.png' alt='Navegación Google Maps' title='Navegación Google Maps'&gt;&lt;/a&gt;</v>
      </c>
      <c r="Z243" s="46" t="str">
        <f>"&lt;a style='display: block; text-align: center; padding: 0px 0; font-size: 1.4em;' href='https://tresmiles.es/mapa.html?lat="&amp;G243&amp;"&amp;lon="&amp;H243&amp;"&amp;zoom=17'&gt;&lt;img src='/wp-content/uploads/icono-mapa-topografico-small.png' alt='Mapa' title='Mapa'&gt;&lt;/a&gt;"</f>
        <v>&lt;a style='display: block; text-align: center; padding: 0px 0; font-size: 1.4em;' href='https://tresmiles.es/mapa.html?lat=37.0648590&amp;lon=-3.3034095&amp;zoom=17'&gt;&lt;img src='/wp-content/uploads/icono-mapa-topografico-small.png' alt='Mapa' title='Mapa'&gt;&lt;/a&gt;</v>
      </c>
      <c r="AA243" s="46" t="str">
        <f>IF(J243="",
"",
"&lt;div style='display: block; text-align: center; padding: 0px 0; font-size: 1.4em;'&gt;"&amp;
"&lt;a href='#!' class='open-popup' data-info='"&amp;"ℹ "&amp;J243&amp;"'&gt;"&amp;
"&lt;img src='/wp-content/uploads/icono-informacion-small.png' alt='Más información' title='Más información'&gt;"
&amp;"&lt;/a&gt;&lt;/div&gt;"
)</f>
        <v/>
      </c>
    </row>
    <row r="244" spans="1:27" ht="14.5" customHeight="1" x14ac:dyDescent="0.35">
      <c r="A244" s="32" t="s">
        <v>1025</v>
      </c>
      <c r="B244" s="32" t="s">
        <v>1912</v>
      </c>
      <c r="C244" s="32" t="s">
        <v>1913</v>
      </c>
      <c r="D244" s="33" t="s">
        <v>1928</v>
      </c>
      <c r="F244" s="34">
        <v>3296</v>
      </c>
      <c r="G244" s="28" t="s">
        <v>2004</v>
      </c>
      <c r="H244" s="28" t="s">
        <v>2005</v>
      </c>
      <c r="I244" s="28" t="s">
        <v>2242</v>
      </c>
      <c r="M244" s="55">
        <v>0</v>
      </c>
      <c r="N244" s="46" t="str">
        <f>"&lt;wpt lat="""&amp;G244&amp;""" lon="""&amp;H244&amp;"""&gt;&lt;ele&gt;"&amp;F244&amp;"&lt;/ele&gt;&lt;name&gt;"&amp;D244&amp;"&lt;/name&gt;&lt;desc&gt;Nombre oficial: "&amp;E244&amp;"&amp;#10;Altitud: "&amp;F244&amp;" m &amp;#10;Dificultad: "&amp;I244&amp;"&amp;#10;Más información: "&amp;J244&amp;"&lt;/desc&gt;&lt;/wpt&gt;"</f>
        <v>&lt;wpt lat="37.0610348" lon="-3.3010330"&gt;&lt;ele&gt;3296&lt;/ele&gt;&lt;name&gt;Peñón del Globo&lt;/name&gt;&lt;desc&gt;Nombre oficial: &amp;#10;Altitud: 3296 m &amp;#10;Dificultad: Sin clasificar&amp;#10;Más información: &lt;/desc&gt;&lt;/wpt&gt;</v>
      </c>
      <c r="O244" s="48" t="str">
        <f>HYPERLINK("https://www.openstreetmap.org/edit#map=18/"&amp;G244 &amp; "/"&amp; H244 )</f>
        <v>https://www.openstreetmap.org/edit#map=18/37.0610348/-3.3010330</v>
      </c>
      <c r="P244" s="31" t="str">
        <f>"&lt;a href='https://www.windy.com/"&amp;G244&amp;"/"&amp;H244&amp;"/wind?"&amp;G244&amp;","&amp;H244&amp;",13' target='_blank'&gt;&lt;img src='/wp-content/uploads/icono-windy-small.png' alt='Windy' title='Viento Windy'&gt;&lt;/a&gt;"</f>
        <v>&lt;a href='https://www.windy.com/37.0610348/-3.3010330/wind?37.0610348,-3.3010330,13' target='_blank'&gt;&lt;img src='/wp-content/uploads/icono-windy-small.png' alt='Windy' title='Viento Windy'&gt;&lt;/a&gt;</v>
      </c>
      <c r="Q244" s="47" t="str">
        <f>HYPERLINK("https://www.windy.com/"&amp;G244&amp;"/"&amp;H244&amp;"/wind?"&amp;G244&amp;","&amp;H244&amp;",13")</f>
        <v>https://www.windy.com/37.0610348/-3.3010330/wind?37.0610348,-3.3010330,13</v>
      </c>
      <c r="R244" s="31" t="str">
        <f>"&lt;a href='https://www.meteoblue.com/es/tiempo/pronostico/multimodel/"&amp;G244 &amp; "N" &amp; H244 &amp; "E" &amp; "' target='_blank'&gt;" &amp;"&lt;img src='/wp-content/uploads/icono-meteoblue-small.png' alt='Meteoblue' title='Multimodel Meteoblue'&gt;" &amp; "&lt;/a&gt;"</f>
        <v>&lt;a href='https://www.meteoblue.com/es/tiempo/pronostico/multimodel/37.0610348N-3.3010330E' target='_blank'&gt;&lt;img src='/wp-content/uploads/icono-meteoblue-small.png' alt='Meteoblue' title='Multimodel Meteoblue'&gt;&lt;/a&gt;</v>
      </c>
      <c r="S244" s="47" t="str">
        <f>HYPERLINK("https://www.meteoblue.com/es/tiempo/pronostico/multimodel/"&amp;G244 &amp; "N" &amp; H244 &amp; "E")</f>
        <v>https://www.meteoblue.com/es/tiempo/pronostico/multimodel/37.0610348N-3.3010330E</v>
      </c>
      <c r="T244" s="31" t="str">
        <f>"&lt;a href='https://brouter.de/brouter-web/#map=13/"&amp;G244&amp;"/"&amp;H244&amp;"/OpenTopoMap&amp;pois="&amp;H244&amp;","&amp;G244&amp; "' target='_blank'&gt;" &amp;"&lt;img src='/wp-content/uploads/icono-mapa-topografico-small.png' alt='Mapa topográfico brouter.de' title='Mapa topográfico brouter.de'&gt;" &amp; "&lt;/a&gt;"</f>
        <v>&lt;a href='https://brouter.de/brouter-web/#map=13/37.0610348/-3.3010330/OpenTopoMap&amp;pois=-3.3010330,37.0610348' target='_blank'&gt;&lt;img src='/wp-content/uploads/icono-mapa-topografico-small.png' alt='Mapa topográfico brouter.de' title='Mapa topográfico brouter.de'&gt;&lt;/a&gt;</v>
      </c>
      <c r="U244" s="47" t="str">
        <f>HYPERLINK("https://brouter.de/brouter-web/#map=13/"&amp;G244&amp;"/"&amp;H244&amp;"/OpenTopoMap&amp;pois="&amp;H244&amp;","&amp;G244)</f>
        <v>https://brouter.de/brouter-web/#map=13/37.0610348/-3.3010330/OpenTopoMap&amp;pois=-3.3010330,37.0610348</v>
      </c>
      <c r="V244" s="31" t="str">
        <f>"&lt;a href='https://gpx.studio/app#13/"&amp;G244&amp;"/"&amp;H244&amp;"' target='_blank'&gt;" &amp;"&lt;img src='/wp-content/uploads/icono-mapa-topografico-gpx-studio-small.png' alt='Mapa topográfico gpx.studio' title='Mapa topográfico gpx.studio'&gt;" &amp; "&lt;/a&gt;"</f>
        <v>&lt;a href='https://gpx.studio/app#13/37.0610348/-3.3010330' target='_blank'&gt;&lt;img src='/wp-content/uploads/icono-mapa-topografico-gpx-studio-small.png' alt='Mapa topográfico gpx.studio' title='Mapa topográfico gpx.studio'&gt;&lt;/a&gt;</v>
      </c>
      <c r="W244" s="47" t="str">
        <f>HYPERLINK("https://gpx.studio/app#13/"&amp;G244&amp;"/"&amp;H244)</f>
        <v>https://gpx.studio/app#13/37.0610348/-3.3010330</v>
      </c>
      <c r="X244" s="47" t="str">
        <f>HYPERLINK("https://nakarte.me/#m=13/"&amp;G244&amp;"/"&amp;H244&amp;"&amp;l=Czt/Sa")</f>
        <v>https://nakarte.me/#m=13/37.0610348/-3.3010330&amp;l=Czt/Sa</v>
      </c>
      <c r="Y244" s="31" t="str">
        <f>"&lt;a href='https://www.google.com/maps/dir/42.8664,-2.6852/" &amp; G244&amp; "," &amp; H244 &amp; "' target='_blank'&gt;" &amp;"&lt;img src='/wp-content/uploads/icono-navegacion-google-maps-small.png' alt='Navegación Google Maps' title='Navegación Google Maps'&gt;" &amp; "&lt;/a&gt;"</f>
        <v>&lt;a href='https://www.google.com/maps/dir/42.8664,-2.6852/37.0610348,-3.3010330' target='_blank'&gt;&lt;img src='/wp-content/uploads/icono-navegacion-google-maps-small.png' alt='Navegación Google Maps' title='Navegación Google Maps'&gt;&lt;/a&gt;</v>
      </c>
      <c r="Z244" s="46" t="str">
        <f>"&lt;a style='display: block; text-align: center; padding: 0px 0; font-size: 1.4em;' href='https://tresmiles.es/mapa.html?lat="&amp;G244&amp;"&amp;lon="&amp;H244&amp;"&amp;zoom=17'&gt;&lt;img src='/wp-content/uploads/icono-mapa-topografico-small.png' alt='Mapa' title='Mapa'&gt;&lt;/a&gt;"</f>
        <v>&lt;a style='display: block; text-align: center; padding: 0px 0; font-size: 1.4em;' href='https://tresmiles.es/mapa.html?lat=37.0610348&amp;lon=-3.3010330&amp;zoom=17'&gt;&lt;img src='/wp-content/uploads/icono-mapa-topografico-small.png' alt='Mapa' title='Mapa'&gt;&lt;/a&gt;</v>
      </c>
      <c r="AA244" s="46" t="str">
        <f>IF(J244="",
"",
"&lt;div style='display: block; text-align: center; padding: 0px 0; font-size: 1.4em;'&gt;"&amp;
"&lt;a href='#!' class='open-popup' data-info='"&amp;"ℹ "&amp;J244&amp;"'&gt;"&amp;
"&lt;img src='/wp-content/uploads/icono-informacion-small.png' alt='Más información' title='Más información'&gt;"
&amp;"&lt;/a&gt;&lt;/div&gt;"
)</f>
        <v/>
      </c>
    </row>
    <row r="245" spans="1:27" ht="14.5" customHeight="1" x14ac:dyDescent="0.35">
      <c r="A245" s="32" t="s">
        <v>1025</v>
      </c>
      <c r="B245" s="32" t="s">
        <v>1912</v>
      </c>
      <c r="C245" s="32" t="s">
        <v>1913</v>
      </c>
      <c r="D245" s="33" t="s">
        <v>1929</v>
      </c>
      <c r="F245" s="34">
        <v>3289</v>
      </c>
      <c r="G245" s="28" t="s">
        <v>2006</v>
      </c>
      <c r="H245" s="28" t="s">
        <v>2007</v>
      </c>
      <c r="I245" s="28" t="s">
        <v>2242</v>
      </c>
      <c r="M245" s="55">
        <v>0</v>
      </c>
      <c r="N245" s="46" t="str">
        <f>"&lt;wpt lat="""&amp;G245&amp;""" lon="""&amp;H245&amp;"""&gt;&lt;ele&gt;"&amp;F245&amp;"&lt;/ele&gt;&lt;name&gt;"&amp;D245&amp;"&lt;/name&gt;&lt;desc&gt;Nombre oficial: "&amp;E245&amp;"&amp;#10;Altitud: "&amp;F245&amp;" m &amp;#10;Dificultad: "&amp;I245&amp;"&amp;#10;Más información: "&amp;J245&amp;"&lt;/desc&gt;&lt;/wpt&gt;"</f>
        <v>&lt;wpt lat="37.0603942" lon="-3.2980770"&gt;&lt;ele&gt;3289&lt;/ele&gt;&lt;name&gt;Peñón del Globo Occidental&lt;/name&gt;&lt;desc&gt;Nombre oficial: &amp;#10;Altitud: 3289 m &amp;#10;Dificultad: Sin clasificar&amp;#10;Más información: &lt;/desc&gt;&lt;/wpt&gt;</v>
      </c>
      <c r="O245" s="48" t="str">
        <f>HYPERLINK("https://www.openstreetmap.org/edit#map=18/"&amp;G245 &amp; "/"&amp; H245 )</f>
        <v>https://www.openstreetmap.org/edit#map=18/37.0603942/-3.2980770</v>
      </c>
      <c r="P245" s="31" t="str">
        <f>"&lt;a href='https://www.windy.com/"&amp;G245&amp;"/"&amp;H245&amp;"/wind?"&amp;G245&amp;","&amp;H245&amp;",13' target='_blank'&gt;&lt;img src='/wp-content/uploads/icono-windy-small.png' alt='Windy' title='Viento Windy'&gt;&lt;/a&gt;"</f>
        <v>&lt;a href='https://www.windy.com/37.0603942/-3.2980770/wind?37.0603942,-3.2980770,13' target='_blank'&gt;&lt;img src='/wp-content/uploads/icono-windy-small.png' alt='Windy' title='Viento Windy'&gt;&lt;/a&gt;</v>
      </c>
      <c r="Q245" s="47" t="str">
        <f>HYPERLINK("https://www.windy.com/"&amp;G245&amp;"/"&amp;H245&amp;"/wind?"&amp;G245&amp;","&amp;H245&amp;",13")</f>
        <v>https://www.windy.com/37.0603942/-3.2980770/wind?37.0603942,-3.2980770,13</v>
      </c>
      <c r="R245" s="31" t="str">
        <f>"&lt;a href='https://www.meteoblue.com/es/tiempo/pronostico/multimodel/"&amp;G245 &amp; "N" &amp; H245 &amp; "E" &amp; "' target='_blank'&gt;" &amp;"&lt;img src='/wp-content/uploads/icono-meteoblue-small.png' alt='Meteoblue' title='Multimodel Meteoblue'&gt;" &amp; "&lt;/a&gt;"</f>
        <v>&lt;a href='https://www.meteoblue.com/es/tiempo/pronostico/multimodel/37.0603942N-3.2980770E' target='_blank'&gt;&lt;img src='/wp-content/uploads/icono-meteoblue-small.png' alt='Meteoblue' title='Multimodel Meteoblue'&gt;&lt;/a&gt;</v>
      </c>
      <c r="S245" s="47" t="str">
        <f>HYPERLINK("https://www.meteoblue.com/es/tiempo/pronostico/multimodel/"&amp;G245 &amp; "N" &amp; H245 &amp; "E")</f>
        <v>https://www.meteoblue.com/es/tiempo/pronostico/multimodel/37.0603942N-3.2980770E</v>
      </c>
      <c r="T245" s="31" t="str">
        <f>"&lt;a href='https://brouter.de/brouter-web/#map=13/"&amp;G245&amp;"/"&amp;H245&amp;"/OpenTopoMap&amp;pois="&amp;H245&amp;","&amp;G245&amp; "' target='_blank'&gt;" &amp;"&lt;img src='/wp-content/uploads/icono-mapa-topografico-small.png' alt='Mapa topográfico brouter.de' title='Mapa topográfico brouter.de'&gt;" &amp; "&lt;/a&gt;"</f>
        <v>&lt;a href='https://brouter.de/brouter-web/#map=13/37.0603942/-3.2980770/OpenTopoMap&amp;pois=-3.2980770,37.0603942' target='_blank'&gt;&lt;img src='/wp-content/uploads/icono-mapa-topografico-small.png' alt='Mapa topográfico brouter.de' title='Mapa topográfico brouter.de'&gt;&lt;/a&gt;</v>
      </c>
      <c r="U245" s="47" t="str">
        <f>HYPERLINK("https://brouter.de/brouter-web/#map=13/"&amp;G245&amp;"/"&amp;H245&amp;"/OpenTopoMap&amp;pois="&amp;H245&amp;","&amp;G245)</f>
        <v>https://brouter.de/brouter-web/#map=13/37.0603942/-3.2980770/OpenTopoMap&amp;pois=-3.2980770,37.0603942</v>
      </c>
      <c r="V245" s="31" t="str">
        <f>"&lt;a href='https://gpx.studio/app#13/"&amp;G245&amp;"/"&amp;H245&amp;"' target='_blank'&gt;" &amp;"&lt;img src='/wp-content/uploads/icono-mapa-topografico-gpx-studio-small.png' alt='Mapa topográfico gpx.studio' title='Mapa topográfico gpx.studio'&gt;" &amp; "&lt;/a&gt;"</f>
        <v>&lt;a href='https://gpx.studio/app#13/37.0603942/-3.2980770' target='_blank'&gt;&lt;img src='/wp-content/uploads/icono-mapa-topografico-gpx-studio-small.png' alt='Mapa topográfico gpx.studio' title='Mapa topográfico gpx.studio'&gt;&lt;/a&gt;</v>
      </c>
      <c r="W245" s="47" t="str">
        <f>HYPERLINK("https://gpx.studio/app#13/"&amp;G245&amp;"/"&amp;H245)</f>
        <v>https://gpx.studio/app#13/37.0603942/-3.2980770</v>
      </c>
      <c r="X245" s="47" t="str">
        <f>HYPERLINK("https://nakarte.me/#m=13/"&amp;G245&amp;"/"&amp;H245&amp;"&amp;l=Czt/Sa")</f>
        <v>https://nakarte.me/#m=13/37.0603942/-3.2980770&amp;l=Czt/Sa</v>
      </c>
      <c r="Y245" s="31" t="str">
        <f>"&lt;a href='https://www.google.com/maps/dir/42.8664,-2.6852/" &amp; G245&amp; "," &amp; H245 &amp; "' target='_blank'&gt;" &amp;"&lt;img src='/wp-content/uploads/icono-navegacion-google-maps-small.png' alt='Navegación Google Maps' title='Navegación Google Maps'&gt;" &amp; "&lt;/a&gt;"</f>
        <v>&lt;a href='https://www.google.com/maps/dir/42.8664,-2.6852/37.0603942,-3.2980770' target='_blank'&gt;&lt;img src='/wp-content/uploads/icono-navegacion-google-maps-small.png' alt='Navegación Google Maps' title='Navegación Google Maps'&gt;&lt;/a&gt;</v>
      </c>
      <c r="Z245" s="46" t="str">
        <f>"&lt;a style='display: block; text-align: center; padding: 0px 0; font-size: 1.4em;' href='https://tresmiles.es/mapa.html?lat="&amp;G245&amp;"&amp;lon="&amp;H245&amp;"&amp;zoom=17'&gt;&lt;img src='/wp-content/uploads/icono-mapa-topografico-small.png' alt='Mapa' title='Mapa'&gt;&lt;/a&gt;"</f>
        <v>&lt;a style='display: block; text-align: center; padding: 0px 0; font-size: 1.4em;' href='https://tresmiles.es/mapa.html?lat=37.0603942&amp;lon=-3.2980770&amp;zoom=17'&gt;&lt;img src='/wp-content/uploads/icono-mapa-topografico-small.png' alt='Mapa' title='Mapa'&gt;&lt;/a&gt;</v>
      </c>
      <c r="AA245" s="46" t="str">
        <f>IF(J245="",
"",
"&lt;div style='display: block; text-align: center; padding: 0px 0; font-size: 1.4em;'&gt;"&amp;
"&lt;a href='#!' class='open-popup' data-info='"&amp;"ℹ "&amp;J245&amp;"'&gt;"&amp;
"&lt;img src='/wp-content/uploads/icono-informacion-small.png' alt='Más información' title='Más información'&gt;"
&amp;"&lt;/a&gt;&lt;/div&gt;"
)</f>
        <v/>
      </c>
    </row>
    <row r="246" spans="1:27" ht="14.5" customHeight="1" x14ac:dyDescent="0.35">
      <c r="A246" s="32" t="s">
        <v>1025</v>
      </c>
      <c r="B246" s="32" t="s">
        <v>1912</v>
      </c>
      <c r="C246" s="32" t="s">
        <v>1913</v>
      </c>
      <c r="D246" s="33" t="s">
        <v>1930</v>
      </c>
      <c r="F246" s="34">
        <v>3251</v>
      </c>
      <c r="G246" s="28" t="s">
        <v>2008</v>
      </c>
      <c r="H246" s="28" t="s">
        <v>2009</v>
      </c>
      <c r="I246" s="28" t="s">
        <v>2242</v>
      </c>
      <c r="M246" s="55">
        <v>0</v>
      </c>
      <c r="N246" s="46" t="str">
        <f>"&lt;wpt lat="""&amp;G246&amp;""" lon="""&amp;H246&amp;"""&gt;&lt;ele&gt;"&amp;F246&amp;"&lt;/ele&gt;&lt;name&gt;"&amp;D246&amp;"&lt;/name&gt;&lt;desc&gt;Nombre oficial: "&amp;E246&amp;"&amp;#10;Altitud: "&amp;F246&amp;" m &amp;#10;Dificultad: "&amp;I246&amp;"&amp;#10;Más información: "&amp;J246&amp;"&lt;/desc&gt;&lt;/wpt&gt;"</f>
        <v>&lt;wpt lat="37.0584555" lon="-3.3084517"&gt;&lt;ele&gt;3251&lt;/ele&gt;&lt;name&gt;Puntal de las Siete Lagunas&lt;/name&gt;&lt;desc&gt;Nombre oficial: &amp;#10;Altitud: 3251 m &amp;#10;Dificultad: Sin clasificar&amp;#10;Más información: &lt;/desc&gt;&lt;/wpt&gt;</v>
      </c>
      <c r="O246" s="48" t="str">
        <f>HYPERLINK("https://www.openstreetmap.org/edit#map=18/"&amp;G246 &amp; "/"&amp; H246 )</f>
        <v>https://www.openstreetmap.org/edit#map=18/37.0584555/-3.3084517</v>
      </c>
      <c r="P246" s="31" t="str">
        <f>"&lt;a href='https://www.windy.com/"&amp;G246&amp;"/"&amp;H246&amp;"/wind?"&amp;G246&amp;","&amp;H246&amp;",13' target='_blank'&gt;&lt;img src='/wp-content/uploads/icono-windy-small.png' alt='Windy' title='Viento Windy'&gt;&lt;/a&gt;"</f>
        <v>&lt;a href='https://www.windy.com/37.0584555/-3.3084517/wind?37.0584555,-3.3084517,13' target='_blank'&gt;&lt;img src='/wp-content/uploads/icono-windy-small.png' alt='Windy' title='Viento Windy'&gt;&lt;/a&gt;</v>
      </c>
      <c r="Q246" s="47" t="str">
        <f>HYPERLINK("https://www.windy.com/"&amp;G246&amp;"/"&amp;H246&amp;"/wind?"&amp;G246&amp;","&amp;H246&amp;",13")</f>
        <v>https://www.windy.com/37.0584555/-3.3084517/wind?37.0584555,-3.3084517,13</v>
      </c>
      <c r="R246" s="31" t="str">
        <f>"&lt;a href='https://www.meteoblue.com/es/tiempo/pronostico/multimodel/"&amp;G246 &amp; "N" &amp; H246 &amp; "E" &amp; "' target='_blank'&gt;" &amp;"&lt;img src='/wp-content/uploads/icono-meteoblue-small.png' alt='Meteoblue' title='Multimodel Meteoblue'&gt;" &amp; "&lt;/a&gt;"</f>
        <v>&lt;a href='https://www.meteoblue.com/es/tiempo/pronostico/multimodel/37.0584555N-3.3084517E' target='_blank'&gt;&lt;img src='/wp-content/uploads/icono-meteoblue-small.png' alt='Meteoblue' title='Multimodel Meteoblue'&gt;&lt;/a&gt;</v>
      </c>
      <c r="S246" s="47" t="str">
        <f>HYPERLINK("https://www.meteoblue.com/es/tiempo/pronostico/multimodel/"&amp;G246 &amp; "N" &amp; H246 &amp; "E")</f>
        <v>https://www.meteoblue.com/es/tiempo/pronostico/multimodel/37.0584555N-3.3084517E</v>
      </c>
      <c r="T246" s="31" t="str">
        <f>"&lt;a href='https://brouter.de/brouter-web/#map=13/"&amp;G246&amp;"/"&amp;H246&amp;"/OpenTopoMap&amp;pois="&amp;H246&amp;","&amp;G246&amp; "' target='_blank'&gt;" &amp;"&lt;img src='/wp-content/uploads/icono-mapa-topografico-small.png' alt='Mapa topográfico brouter.de' title='Mapa topográfico brouter.de'&gt;" &amp; "&lt;/a&gt;"</f>
        <v>&lt;a href='https://brouter.de/brouter-web/#map=13/37.0584555/-3.3084517/OpenTopoMap&amp;pois=-3.3084517,37.0584555' target='_blank'&gt;&lt;img src='/wp-content/uploads/icono-mapa-topografico-small.png' alt='Mapa topográfico brouter.de' title='Mapa topográfico brouter.de'&gt;&lt;/a&gt;</v>
      </c>
      <c r="U246" s="47" t="str">
        <f>HYPERLINK("https://brouter.de/brouter-web/#map=13/"&amp;G246&amp;"/"&amp;H246&amp;"/OpenTopoMap&amp;pois="&amp;H246&amp;","&amp;G246)</f>
        <v>https://brouter.de/brouter-web/#map=13/37.0584555/-3.3084517/OpenTopoMap&amp;pois=-3.3084517,37.0584555</v>
      </c>
      <c r="V246" s="31" t="str">
        <f>"&lt;a href='https://gpx.studio/app#13/"&amp;G246&amp;"/"&amp;H246&amp;"' target='_blank'&gt;" &amp;"&lt;img src='/wp-content/uploads/icono-mapa-topografico-gpx-studio-small.png' alt='Mapa topográfico gpx.studio' title='Mapa topográfico gpx.studio'&gt;" &amp; "&lt;/a&gt;"</f>
        <v>&lt;a href='https://gpx.studio/app#13/37.0584555/-3.3084517' target='_blank'&gt;&lt;img src='/wp-content/uploads/icono-mapa-topografico-gpx-studio-small.png' alt='Mapa topográfico gpx.studio' title='Mapa topográfico gpx.studio'&gt;&lt;/a&gt;</v>
      </c>
      <c r="W246" s="47" t="str">
        <f>HYPERLINK("https://gpx.studio/app#13/"&amp;G246&amp;"/"&amp;H246)</f>
        <v>https://gpx.studio/app#13/37.0584555/-3.3084517</v>
      </c>
      <c r="X246" s="47" t="str">
        <f>HYPERLINK("https://nakarte.me/#m=13/"&amp;G246&amp;"/"&amp;H246&amp;"&amp;l=Czt/Sa")</f>
        <v>https://nakarte.me/#m=13/37.0584555/-3.3084517&amp;l=Czt/Sa</v>
      </c>
      <c r="Y246" s="31" t="str">
        <f>"&lt;a href='https://www.google.com/maps/dir/42.8664,-2.6852/" &amp; G246&amp; "," &amp; H246 &amp; "' target='_blank'&gt;" &amp;"&lt;img src='/wp-content/uploads/icono-navegacion-google-maps-small.png' alt='Navegación Google Maps' title='Navegación Google Maps'&gt;" &amp; "&lt;/a&gt;"</f>
        <v>&lt;a href='https://www.google.com/maps/dir/42.8664,-2.6852/37.0584555,-3.3084517' target='_blank'&gt;&lt;img src='/wp-content/uploads/icono-navegacion-google-maps-small.png' alt='Navegación Google Maps' title='Navegación Google Maps'&gt;&lt;/a&gt;</v>
      </c>
      <c r="Z246" s="46" t="str">
        <f>"&lt;a style='display: block; text-align: center; padding: 0px 0; font-size: 1.4em;' href='https://tresmiles.es/mapa.html?lat="&amp;G246&amp;"&amp;lon="&amp;H246&amp;"&amp;zoom=17'&gt;&lt;img src='/wp-content/uploads/icono-mapa-topografico-small.png' alt='Mapa' title='Mapa'&gt;&lt;/a&gt;"</f>
        <v>&lt;a style='display: block; text-align: center; padding: 0px 0; font-size: 1.4em;' href='https://tresmiles.es/mapa.html?lat=37.0584555&amp;lon=-3.3084517&amp;zoom=17'&gt;&lt;img src='/wp-content/uploads/icono-mapa-topografico-small.png' alt='Mapa' title='Mapa'&gt;&lt;/a&gt;</v>
      </c>
      <c r="AA246" s="46" t="str">
        <f>IF(J246="",
"",
"&lt;div style='display: block; text-align: center; padding: 0px 0; font-size: 1.4em;'&gt;"&amp;
"&lt;a href='#!' class='open-popup' data-info='"&amp;"ℹ "&amp;J246&amp;"'&gt;"&amp;
"&lt;img src='/wp-content/uploads/icono-informacion-small.png' alt='Más información' title='Más información'&gt;"
&amp;"&lt;/a&gt;&lt;/div&gt;"
)</f>
        <v/>
      </c>
    </row>
    <row r="247" spans="1:27" ht="14.5" customHeight="1" x14ac:dyDescent="0.35">
      <c r="A247" s="32" t="s">
        <v>1025</v>
      </c>
      <c r="B247" s="32" t="s">
        <v>1912</v>
      </c>
      <c r="C247" s="32" t="s">
        <v>1913</v>
      </c>
      <c r="D247" s="33" t="s">
        <v>1931</v>
      </c>
      <c r="F247" s="34">
        <v>3239</v>
      </c>
      <c r="G247" s="28" t="s">
        <v>2010</v>
      </c>
      <c r="H247" s="28" t="s">
        <v>2011</v>
      </c>
      <c r="I247" s="28" t="s">
        <v>2242</v>
      </c>
      <c r="M247" s="55">
        <v>0</v>
      </c>
      <c r="N247" s="46" t="str">
        <f>"&lt;wpt lat="""&amp;G247&amp;""" lon="""&amp;H247&amp;"""&gt;&lt;ele&gt;"&amp;F247&amp;"&lt;/ele&gt;&lt;name&gt;"&amp;D247&amp;"&lt;/name&gt;&lt;desc&gt;Nombre oficial: "&amp;E247&amp;"&amp;#10;Altitud: "&amp;F247&amp;" m &amp;#10;Dificultad: "&amp;I247&amp;"&amp;#10;Más información: "&amp;J247&amp;"&lt;/desc&gt;&lt;/wpt&gt;"</f>
        <v>&lt;wpt lat="37.0465228" lon="-3.3783478"&gt;&lt;ele&gt;3239&lt;/ele&gt;&lt;name&gt;Tajo de la Virgen&lt;/name&gt;&lt;desc&gt;Nombre oficial: &amp;#10;Altitud: 3239 m &amp;#10;Dificultad: Sin clasificar&amp;#10;Más información: &lt;/desc&gt;&lt;/wpt&gt;</v>
      </c>
      <c r="O247" s="48" t="str">
        <f>HYPERLINK("https://www.openstreetmap.org/edit#map=18/"&amp;G247 &amp; "/"&amp; H247 )</f>
        <v>https://www.openstreetmap.org/edit#map=18/37.0465228/-3.3783478</v>
      </c>
      <c r="P247" s="31" t="str">
        <f>"&lt;a href='https://www.windy.com/"&amp;G247&amp;"/"&amp;H247&amp;"/wind?"&amp;G247&amp;","&amp;H247&amp;",13' target='_blank'&gt;&lt;img src='/wp-content/uploads/icono-windy-small.png' alt='Windy' title='Viento Windy'&gt;&lt;/a&gt;"</f>
        <v>&lt;a href='https://www.windy.com/37.0465228/-3.3783478/wind?37.0465228,-3.3783478,13' target='_blank'&gt;&lt;img src='/wp-content/uploads/icono-windy-small.png' alt='Windy' title='Viento Windy'&gt;&lt;/a&gt;</v>
      </c>
      <c r="Q247" s="47" t="str">
        <f>HYPERLINK("https://www.windy.com/"&amp;G247&amp;"/"&amp;H247&amp;"/wind?"&amp;G247&amp;","&amp;H247&amp;",13")</f>
        <v>https://www.windy.com/37.0465228/-3.3783478/wind?37.0465228,-3.3783478,13</v>
      </c>
      <c r="R247" s="31" t="str">
        <f>"&lt;a href='https://www.meteoblue.com/es/tiempo/pronostico/multimodel/"&amp;G247 &amp; "N" &amp; H247 &amp; "E" &amp; "' target='_blank'&gt;" &amp;"&lt;img src='/wp-content/uploads/icono-meteoblue-small.png' alt='Meteoblue' title='Multimodel Meteoblue'&gt;" &amp; "&lt;/a&gt;"</f>
        <v>&lt;a href='https://www.meteoblue.com/es/tiempo/pronostico/multimodel/37.0465228N-3.3783478E' target='_blank'&gt;&lt;img src='/wp-content/uploads/icono-meteoblue-small.png' alt='Meteoblue' title='Multimodel Meteoblue'&gt;&lt;/a&gt;</v>
      </c>
      <c r="S247" s="47" t="str">
        <f>HYPERLINK("https://www.meteoblue.com/es/tiempo/pronostico/multimodel/"&amp;G247 &amp; "N" &amp; H247 &amp; "E")</f>
        <v>https://www.meteoblue.com/es/tiempo/pronostico/multimodel/37.0465228N-3.3783478E</v>
      </c>
      <c r="T247" s="31" t="str">
        <f>"&lt;a href='https://brouter.de/brouter-web/#map=13/"&amp;G247&amp;"/"&amp;H247&amp;"/OpenTopoMap&amp;pois="&amp;H247&amp;","&amp;G247&amp; "' target='_blank'&gt;" &amp;"&lt;img src='/wp-content/uploads/icono-mapa-topografico-small.png' alt='Mapa topográfico brouter.de' title='Mapa topográfico brouter.de'&gt;" &amp; "&lt;/a&gt;"</f>
        <v>&lt;a href='https://brouter.de/brouter-web/#map=13/37.0465228/-3.3783478/OpenTopoMap&amp;pois=-3.3783478,37.0465228' target='_blank'&gt;&lt;img src='/wp-content/uploads/icono-mapa-topografico-small.png' alt='Mapa topográfico brouter.de' title='Mapa topográfico brouter.de'&gt;&lt;/a&gt;</v>
      </c>
      <c r="U247" s="47" t="str">
        <f>HYPERLINK("https://brouter.de/brouter-web/#map=13/"&amp;G247&amp;"/"&amp;H247&amp;"/OpenTopoMap&amp;pois="&amp;H247&amp;","&amp;G247)</f>
        <v>https://brouter.de/brouter-web/#map=13/37.0465228/-3.3783478/OpenTopoMap&amp;pois=-3.3783478,37.0465228</v>
      </c>
      <c r="V247" s="31" t="str">
        <f>"&lt;a href='https://gpx.studio/app#13/"&amp;G247&amp;"/"&amp;H247&amp;"' target='_blank'&gt;" &amp;"&lt;img src='/wp-content/uploads/icono-mapa-topografico-gpx-studio-small.png' alt='Mapa topográfico gpx.studio' title='Mapa topográfico gpx.studio'&gt;" &amp; "&lt;/a&gt;"</f>
        <v>&lt;a href='https://gpx.studio/app#13/37.0465228/-3.3783478' target='_blank'&gt;&lt;img src='/wp-content/uploads/icono-mapa-topografico-gpx-studio-small.png' alt='Mapa topográfico gpx.studio' title='Mapa topográfico gpx.studio'&gt;&lt;/a&gt;</v>
      </c>
      <c r="W247" s="47" t="str">
        <f>HYPERLINK("https://gpx.studio/app#13/"&amp;G247&amp;"/"&amp;H247)</f>
        <v>https://gpx.studio/app#13/37.0465228/-3.3783478</v>
      </c>
      <c r="X247" s="47" t="str">
        <f>HYPERLINK("https://nakarte.me/#m=13/"&amp;G247&amp;"/"&amp;H247&amp;"&amp;l=Czt/Sa")</f>
        <v>https://nakarte.me/#m=13/37.0465228/-3.3783478&amp;l=Czt/Sa</v>
      </c>
      <c r="Y247" s="31" t="str">
        <f>"&lt;a href='https://www.google.com/maps/dir/42.8664,-2.6852/" &amp; G247&amp; "," &amp; H247 &amp; "' target='_blank'&gt;" &amp;"&lt;img src='/wp-content/uploads/icono-navegacion-google-maps-small.png' alt='Navegación Google Maps' title='Navegación Google Maps'&gt;" &amp; "&lt;/a&gt;"</f>
        <v>&lt;a href='https://www.google.com/maps/dir/42.8664,-2.6852/37.0465228,-3.3783478' target='_blank'&gt;&lt;img src='/wp-content/uploads/icono-navegacion-google-maps-small.png' alt='Navegación Google Maps' title='Navegación Google Maps'&gt;&lt;/a&gt;</v>
      </c>
      <c r="Z247" s="46" t="str">
        <f>"&lt;a style='display: block; text-align: center; padding: 0px 0; font-size: 1.4em;' href='https://tresmiles.es/mapa.html?lat="&amp;G247&amp;"&amp;lon="&amp;H247&amp;"&amp;zoom=17'&gt;&lt;img src='/wp-content/uploads/icono-mapa-topografico-small.png' alt='Mapa' title='Mapa'&gt;&lt;/a&gt;"</f>
        <v>&lt;a style='display: block; text-align: center; padding: 0px 0; font-size: 1.4em;' href='https://tresmiles.es/mapa.html?lat=37.0465228&amp;lon=-3.3783478&amp;zoom=17'&gt;&lt;img src='/wp-content/uploads/icono-mapa-topografico-small.png' alt='Mapa' title='Mapa'&gt;&lt;/a&gt;</v>
      </c>
      <c r="AA247" s="46" t="str">
        <f>IF(J247="",
"",
"&lt;div style='display: block; text-align: center; padding: 0px 0; font-size: 1.4em;'&gt;"&amp;
"&lt;a href='#!' class='open-popup' data-info='"&amp;"ℹ "&amp;J247&amp;"'&gt;"&amp;
"&lt;img src='/wp-content/uploads/icono-informacion-small.png' alt='Más información' title='Más información'&gt;"
&amp;"&lt;/a&gt;&lt;/div&gt;"
)</f>
        <v/>
      </c>
    </row>
    <row r="248" spans="1:27" ht="14.5" customHeight="1" x14ac:dyDescent="0.35">
      <c r="A248" s="32" t="s">
        <v>1025</v>
      </c>
      <c r="B248" s="32" t="s">
        <v>1912</v>
      </c>
      <c r="C248" s="32" t="s">
        <v>1913</v>
      </c>
      <c r="D248" s="33" t="s">
        <v>1932</v>
      </c>
      <c r="F248" s="34">
        <v>3226</v>
      </c>
      <c r="G248" s="28" t="s">
        <v>2012</v>
      </c>
      <c r="H248" s="28" t="s">
        <v>2013</v>
      </c>
      <c r="I248" s="28" t="s">
        <v>2242</v>
      </c>
      <c r="M248" s="55">
        <v>0</v>
      </c>
      <c r="N248" s="46" t="str">
        <f>"&lt;wpt lat="""&amp;G248&amp;""" lon="""&amp;H248&amp;"""&gt;&lt;ele&gt;"&amp;F248&amp;"&lt;/ele&gt;&lt;name&gt;"&amp;D248&amp;"&lt;/name&gt;&lt;desc&gt;Nombre oficial: "&amp;E248&amp;"&amp;#10;Altitud: "&amp;F248&amp;" m &amp;#10;Dificultad: "&amp;I248&amp;"&amp;#10;Más información: "&amp;J248&amp;"&lt;/desc&gt;&lt;/wpt&gt;"</f>
        <v>&lt;wpt lat="37.0482552" lon="-3.3713734"&gt;&lt;ele&gt;3226&lt;/ele&gt;&lt;name&gt;Puntal de Loma Púa&lt;/name&gt;&lt;desc&gt;Nombre oficial: &amp;#10;Altitud: 3226 m &amp;#10;Dificultad: Sin clasificar&amp;#10;Más información: &lt;/desc&gt;&lt;/wpt&gt;</v>
      </c>
      <c r="O248" s="48" t="str">
        <f>HYPERLINK("https://www.openstreetmap.org/edit#map=18/"&amp;G248 &amp; "/"&amp; H248 )</f>
        <v>https://www.openstreetmap.org/edit#map=18/37.0482552/-3.3713734</v>
      </c>
      <c r="P248" s="31" t="str">
        <f>"&lt;a href='https://www.windy.com/"&amp;G248&amp;"/"&amp;H248&amp;"/wind?"&amp;G248&amp;","&amp;H248&amp;",13' target='_blank'&gt;&lt;img src='/wp-content/uploads/icono-windy-small.png' alt='Windy' title='Viento Windy'&gt;&lt;/a&gt;"</f>
        <v>&lt;a href='https://www.windy.com/37.0482552/-3.3713734/wind?37.0482552,-3.3713734,13' target='_blank'&gt;&lt;img src='/wp-content/uploads/icono-windy-small.png' alt='Windy' title='Viento Windy'&gt;&lt;/a&gt;</v>
      </c>
      <c r="Q248" s="47" t="str">
        <f>HYPERLINK("https://www.windy.com/"&amp;G248&amp;"/"&amp;H248&amp;"/wind?"&amp;G248&amp;","&amp;H248&amp;",13")</f>
        <v>https://www.windy.com/37.0482552/-3.3713734/wind?37.0482552,-3.3713734,13</v>
      </c>
      <c r="R248" s="31" t="str">
        <f>"&lt;a href='https://www.meteoblue.com/es/tiempo/pronostico/multimodel/"&amp;G248 &amp; "N" &amp; H248 &amp; "E" &amp; "' target='_blank'&gt;" &amp;"&lt;img src='/wp-content/uploads/icono-meteoblue-small.png' alt='Meteoblue' title='Multimodel Meteoblue'&gt;" &amp; "&lt;/a&gt;"</f>
        <v>&lt;a href='https://www.meteoblue.com/es/tiempo/pronostico/multimodel/37.0482552N-3.3713734E' target='_blank'&gt;&lt;img src='/wp-content/uploads/icono-meteoblue-small.png' alt='Meteoblue' title='Multimodel Meteoblue'&gt;&lt;/a&gt;</v>
      </c>
      <c r="S248" s="47" t="str">
        <f>HYPERLINK("https://www.meteoblue.com/es/tiempo/pronostico/multimodel/"&amp;G248 &amp; "N" &amp; H248 &amp; "E")</f>
        <v>https://www.meteoblue.com/es/tiempo/pronostico/multimodel/37.0482552N-3.3713734E</v>
      </c>
      <c r="T248" s="31" t="str">
        <f>"&lt;a href='https://brouter.de/brouter-web/#map=13/"&amp;G248&amp;"/"&amp;H248&amp;"/OpenTopoMap&amp;pois="&amp;H248&amp;","&amp;G248&amp; "' target='_blank'&gt;" &amp;"&lt;img src='/wp-content/uploads/icono-mapa-topografico-small.png' alt='Mapa topográfico brouter.de' title='Mapa topográfico brouter.de'&gt;" &amp; "&lt;/a&gt;"</f>
        <v>&lt;a href='https://brouter.de/brouter-web/#map=13/37.0482552/-3.3713734/OpenTopoMap&amp;pois=-3.3713734,37.0482552' target='_blank'&gt;&lt;img src='/wp-content/uploads/icono-mapa-topografico-small.png' alt='Mapa topográfico brouter.de' title='Mapa topográfico brouter.de'&gt;&lt;/a&gt;</v>
      </c>
      <c r="U248" s="47" t="str">
        <f>HYPERLINK("https://brouter.de/brouter-web/#map=13/"&amp;G248&amp;"/"&amp;H248&amp;"/OpenTopoMap&amp;pois="&amp;H248&amp;","&amp;G248)</f>
        <v>https://brouter.de/brouter-web/#map=13/37.0482552/-3.3713734/OpenTopoMap&amp;pois=-3.3713734,37.0482552</v>
      </c>
      <c r="V248" s="31" t="str">
        <f>"&lt;a href='https://gpx.studio/app#13/"&amp;G248&amp;"/"&amp;H248&amp;"' target='_blank'&gt;" &amp;"&lt;img src='/wp-content/uploads/icono-mapa-topografico-gpx-studio-small.png' alt='Mapa topográfico gpx.studio' title='Mapa topográfico gpx.studio'&gt;" &amp; "&lt;/a&gt;"</f>
        <v>&lt;a href='https://gpx.studio/app#13/37.0482552/-3.3713734' target='_blank'&gt;&lt;img src='/wp-content/uploads/icono-mapa-topografico-gpx-studio-small.png' alt='Mapa topográfico gpx.studio' title='Mapa topográfico gpx.studio'&gt;&lt;/a&gt;</v>
      </c>
      <c r="W248" s="47" t="str">
        <f>HYPERLINK("https://gpx.studio/app#13/"&amp;G248&amp;"/"&amp;H248)</f>
        <v>https://gpx.studio/app#13/37.0482552/-3.3713734</v>
      </c>
      <c r="X248" s="47" t="str">
        <f>HYPERLINK("https://nakarte.me/#m=13/"&amp;G248&amp;"/"&amp;H248&amp;"&amp;l=Czt/Sa")</f>
        <v>https://nakarte.me/#m=13/37.0482552/-3.3713734&amp;l=Czt/Sa</v>
      </c>
      <c r="Y248" s="31" t="str">
        <f>"&lt;a href='https://www.google.com/maps/dir/42.8664,-2.6852/" &amp; G248&amp; "," &amp; H248 &amp; "' target='_blank'&gt;" &amp;"&lt;img src='/wp-content/uploads/icono-navegacion-google-maps-small.png' alt='Navegación Google Maps' title='Navegación Google Maps'&gt;" &amp; "&lt;/a&gt;"</f>
        <v>&lt;a href='https://www.google.com/maps/dir/42.8664,-2.6852/37.0482552,-3.3713734' target='_blank'&gt;&lt;img src='/wp-content/uploads/icono-navegacion-google-maps-small.png' alt='Navegación Google Maps' title='Navegación Google Maps'&gt;&lt;/a&gt;</v>
      </c>
      <c r="Z248" s="46" t="str">
        <f>"&lt;a style='display: block; text-align: center; padding: 0px 0; font-size: 1.4em;' href='https://tresmiles.es/mapa.html?lat="&amp;G248&amp;"&amp;lon="&amp;H248&amp;"&amp;zoom=17'&gt;&lt;img src='/wp-content/uploads/icono-mapa-topografico-small.png' alt='Mapa' title='Mapa'&gt;&lt;/a&gt;"</f>
        <v>&lt;a style='display: block; text-align: center; padding: 0px 0; font-size: 1.4em;' href='https://tresmiles.es/mapa.html?lat=37.0482552&amp;lon=-3.3713734&amp;zoom=17'&gt;&lt;img src='/wp-content/uploads/icono-mapa-topografico-small.png' alt='Mapa' title='Mapa'&gt;&lt;/a&gt;</v>
      </c>
      <c r="AA248" s="46" t="str">
        <f>IF(J248="",
"",
"&lt;div style='display: block; text-align: center; padding: 0px 0; font-size: 1.4em;'&gt;"&amp;
"&lt;a href='#!' class='open-popup' data-info='"&amp;"ℹ "&amp;J248&amp;"'&gt;"&amp;
"&lt;img src='/wp-content/uploads/icono-informacion-small.png' alt='Más información' title='Más información'&gt;"
&amp;"&lt;/a&gt;&lt;/div&gt;"
)</f>
        <v/>
      </c>
    </row>
    <row r="249" spans="1:27" ht="14.5" customHeight="1" x14ac:dyDescent="0.35">
      <c r="A249" s="32" t="s">
        <v>1025</v>
      </c>
      <c r="B249" s="32" t="s">
        <v>1912</v>
      </c>
      <c r="C249" s="32" t="s">
        <v>1913</v>
      </c>
      <c r="D249" s="33" t="s">
        <v>1933</v>
      </c>
      <c r="F249" s="34">
        <v>3226</v>
      </c>
      <c r="G249" s="28" t="s">
        <v>2014</v>
      </c>
      <c r="H249" s="28" t="s">
        <v>2015</v>
      </c>
      <c r="I249" s="28" t="s">
        <v>2242</v>
      </c>
      <c r="M249" s="55">
        <v>0</v>
      </c>
      <c r="N249" s="46" t="str">
        <f>"&lt;wpt lat="""&amp;G249&amp;""" lon="""&amp;H249&amp;"""&gt;&lt;ele&gt;"&amp;F249&amp;"&lt;/ele&gt;&lt;name&gt;"&amp;D249&amp;"&lt;/name&gt;&lt;desc&gt;Nombre oficial: "&amp;E249&amp;"&amp;#10;Altitud: "&amp;F249&amp;" m &amp;#10;Dificultad: "&amp;I249&amp;"&amp;#10;Más información: "&amp;J249&amp;"&lt;/desc&gt;&lt;/wpt&gt;"</f>
        <v>&lt;wpt lat="37.0470049" lon="-3.3747466"&gt;&lt;ele&gt;3226&lt;/ele&gt;&lt;name&gt;Tajo de la Virgen Central&lt;/name&gt;&lt;desc&gt;Nombre oficial: &amp;#10;Altitud: 3226 m &amp;#10;Dificultad: Sin clasificar&amp;#10;Más información: &lt;/desc&gt;&lt;/wpt&gt;</v>
      </c>
      <c r="O249" s="48" t="str">
        <f>HYPERLINK("https://www.openstreetmap.org/edit#map=18/"&amp;G249 &amp; "/"&amp; H249 )</f>
        <v>https://www.openstreetmap.org/edit#map=18/37.0470049/-3.3747466</v>
      </c>
      <c r="P249" s="31" t="str">
        <f>"&lt;a href='https://www.windy.com/"&amp;G249&amp;"/"&amp;H249&amp;"/wind?"&amp;G249&amp;","&amp;H249&amp;",13' target='_blank'&gt;&lt;img src='/wp-content/uploads/icono-windy-small.png' alt='Windy' title='Viento Windy'&gt;&lt;/a&gt;"</f>
        <v>&lt;a href='https://www.windy.com/37.0470049/-3.3747466/wind?37.0470049,-3.3747466,13' target='_blank'&gt;&lt;img src='/wp-content/uploads/icono-windy-small.png' alt='Windy' title='Viento Windy'&gt;&lt;/a&gt;</v>
      </c>
      <c r="Q249" s="47" t="str">
        <f>HYPERLINK("https://www.windy.com/"&amp;G249&amp;"/"&amp;H249&amp;"/wind?"&amp;G249&amp;","&amp;H249&amp;",13")</f>
        <v>https://www.windy.com/37.0470049/-3.3747466/wind?37.0470049,-3.3747466,13</v>
      </c>
      <c r="R249" s="31" t="str">
        <f>"&lt;a href='https://www.meteoblue.com/es/tiempo/pronostico/multimodel/"&amp;G249 &amp; "N" &amp; H249 &amp; "E" &amp; "' target='_blank'&gt;" &amp;"&lt;img src='/wp-content/uploads/icono-meteoblue-small.png' alt='Meteoblue' title='Multimodel Meteoblue'&gt;" &amp; "&lt;/a&gt;"</f>
        <v>&lt;a href='https://www.meteoblue.com/es/tiempo/pronostico/multimodel/37.0470049N-3.3747466E' target='_blank'&gt;&lt;img src='/wp-content/uploads/icono-meteoblue-small.png' alt='Meteoblue' title='Multimodel Meteoblue'&gt;&lt;/a&gt;</v>
      </c>
      <c r="S249" s="47" t="str">
        <f>HYPERLINK("https://www.meteoblue.com/es/tiempo/pronostico/multimodel/"&amp;G249 &amp; "N" &amp; H249 &amp; "E")</f>
        <v>https://www.meteoblue.com/es/tiempo/pronostico/multimodel/37.0470049N-3.3747466E</v>
      </c>
      <c r="T249" s="31" t="str">
        <f>"&lt;a href='https://brouter.de/brouter-web/#map=13/"&amp;G249&amp;"/"&amp;H249&amp;"/OpenTopoMap&amp;pois="&amp;H249&amp;","&amp;G249&amp; "' target='_blank'&gt;" &amp;"&lt;img src='/wp-content/uploads/icono-mapa-topografico-small.png' alt='Mapa topográfico brouter.de' title='Mapa topográfico brouter.de'&gt;" &amp; "&lt;/a&gt;"</f>
        <v>&lt;a href='https://brouter.de/brouter-web/#map=13/37.0470049/-3.3747466/OpenTopoMap&amp;pois=-3.3747466,37.0470049' target='_blank'&gt;&lt;img src='/wp-content/uploads/icono-mapa-topografico-small.png' alt='Mapa topográfico brouter.de' title='Mapa topográfico brouter.de'&gt;&lt;/a&gt;</v>
      </c>
      <c r="U249" s="47" t="str">
        <f>HYPERLINK("https://brouter.de/brouter-web/#map=13/"&amp;G249&amp;"/"&amp;H249&amp;"/OpenTopoMap&amp;pois="&amp;H249&amp;","&amp;G249)</f>
        <v>https://brouter.de/brouter-web/#map=13/37.0470049/-3.3747466/OpenTopoMap&amp;pois=-3.3747466,37.0470049</v>
      </c>
      <c r="V249" s="31" t="str">
        <f>"&lt;a href='https://gpx.studio/app#13/"&amp;G249&amp;"/"&amp;H249&amp;"' target='_blank'&gt;" &amp;"&lt;img src='/wp-content/uploads/icono-mapa-topografico-gpx-studio-small.png' alt='Mapa topográfico gpx.studio' title='Mapa topográfico gpx.studio'&gt;" &amp; "&lt;/a&gt;"</f>
        <v>&lt;a href='https://gpx.studio/app#13/37.0470049/-3.3747466' target='_blank'&gt;&lt;img src='/wp-content/uploads/icono-mapa-topografico-gpx-studio-small.png' alt='Mapa topográfico gpx.studio' title='Mapa topográfico gpx.studio'&gt;&lt;/a&gt;</v>
      </c>
      <c r="W249" s="47" t="str">
        <f>HYPERLINK("https://gpx.studio/app#13/"&amp;G249&amp;"/"&amp;H249)</f>
        <v>https://gpx.studio/app#13/37.0470049/-3.3747466</v>
      </c>
      <c r="X249" s="47" t="str">
        <f>HYPERLINK("https://nakarte.me/#m=13/"&amp;G249&amp;"/"&amp;H249&amp;"&amp;l=Czt/Sa")</f>
        <v>https://nakarte.me/#m=13/37.0470049/-3.3747466&amp;l=Czt/Sa</v>
      </c>
      <c r="Y249" s="31" t="str">
        <f>"&lt;a href='https://www.google.com/maps/dir/42.8664,-2.6852/" &amp; G249&amp; "," &amp; H249 &amp; "' target='_blank'&gt;" &amp;"&lt;img src='/wp-content/uploads/icono-navegacion-google-maps-small.png' alt='Navegación Google Maps' title='Navegación Google Maps'&gt;" &amp; "&lt;/a&gt;"</f>
        <v>&lt;a href='https://www.google.com/maps/dir/42.8664,-2.6852/37.0470049,-3.3747466' target='_blank'&gt;&lt;img src='/wp-content/uploads/icono-navegacion-google-maps-small.png' alt='Navegación Google Maps' title='Navegación Google Maps'&gt;&lt;/a&gt;</v>
      </c>
      <c r="Z249" s="46" t="str">
        <f>"&lt;a style='display: block; text-align: center; padding: 0px 0; font-size: 1.4em;' href='https://tresmiles.es/mapa.html?lat="&amp;G249&amp;"&amp;lon="&amp;H249&amp;"&amp;zoom=17'&gt;&lt;img src='/wp-content/uploads/icono-mapa-topografico-small.png' alt='Mapa' title='Mapa'&gt;&lt;/a&gt;"</f>
        <v>&lt;a style='display: block; text-align: center; padding: 0px 0; font-size: 1.4em;' href='https://tresmiles.es/mapa.html?lat=37.0470049&amp;lon=-3.3747466&amp;zoom=17'&gt;&lt;img src='/wp-content/uploads/icono-mapa-topografico-small.png' alt='Mapa' title='Mapa'&gt;&lt;/a&gt;</v>
      </c>
      <c r="AA249" s="46" t="str">
        <f>IF(J249="",
"",
"&lt;div style='display: block; text-align: center; padding: 0px 0; font-size: 1.4em;'&gt;"&amp;
"&lt;a href='#!' class='open-popup' data-info='"&amp;"ℹ "&amp;J249&amp;"'&gt;"&amp;
"&lt;img src='/wp-content/uploads/icono-informacion-small.png' alt='Más información' title='Más información'&gt;"
&amp;"&lt;/a&gt;&lt;/div&gt;"
)</f>
        <v/>
      </c>
    </row>
    <row r="250" spans="1:27" ht="14.5" customHeight="1" x14ac:dyDescent="0.35">
      <c r="A250" s="32" t="s">
        <v>1025</v>
      </c>
      <c r="B250" s="32" t="s">
        <v>1912</v>
      </c>
      <c r="C250" s="32" t="s">
        <v>1913</v>
      </c>
      <c r="D250" s="33" t="s">
        <v>1934</v>
      </c>
      <c r="F250" s="34">
        <v>3222</v>
      </c>
      <c r="G250" s="28" t="s">
        <v>2016</v>
      </c>
      <c r="H250" s="28" t="s">
        <v>2017</v>
      </c>
      <c r="I250" s="28" t="s">
        <v>2242</v>
      </c>
      <c r="M250" s="55">
        <v>0</v>
      </c>
      <c r="N250" s="46" t="str">
        <f>"&lt;wpt lat="""&amp;G250&amp;""" lon="""&amp;H250&amp;"""&gt;&lt;ele&gt;"&amp;F250&amp;"&lt;/ele&gt;&lt;name&gt;"&amp;D250&amp;"&lt;/name&gt;&lt;desc&gt;Nombre oficial: "&amp;E250&amp;"&amp;#10;Altitud: "&amp;F250&amp;" m &amp;#10;Dificultad: "&amp;I250&amp;"&amp;#10;Más información: "&amp;J250&amp;"&lt;/desc&gt;&lt;/wpt&gt;"</f>
        <v>&lt;wpt lat="37.0578426" lon="-3.3271903"&gt;&lt;ele&gt;3222&lt;/ele&gt;&lt;name&gt;Puntal de la Caldera&lt;/name&gt;&lt;desc&gt;Nombre oficial: &amp;#10;Altitud: 3222 m &amp;#10;Dificultad: Sin clasificar&amp;#10;Más información: &lt;/desc&gt;&lt;/wpt&gt;</v>
      </c>
      <c r="O250" s="48" t="str">
        <f>HYPERLINK("https://www.openstreetmap.org/edit#map=18/"&amp;G250 &amp; "/"&amp; H250 )</f>
        <v>https://www.openstreetmap.org/edit#map=18/37.0578426/-3.3271903</v>
      </c>
      <c r="P250" s="31" t="str">
        <f>"&lt;a href='https://www.windy.com/"&amp;G250&amp;"/"&amp;H250&amp;"/wind?"&amp;G250&amp;","&amp;H250&amp;",13' target='_blank'&gt;&lt;img src='/wp-content/uploads/icono-windy-small.png' alt='Windy' title='Viento Windy'&gt;&lt;/a&gt;"</f>
        <v>&lt;a href='https://www.windy.com/37.0578426/-3.3271903/wind?37.0578426,-3.3271903,13' target='_blank'&gt;&lt;img src='/wp-content/uploads/icono-windy-small.png' alt='Windy' title='Viento Windy'&gt;&lt;/a&gt;</v>
      </c>
      <c r="Q250" s="47" t="str">
        <f>HYPERLINK("https://www.windy.com/"&amp;G250&amp;"/"&amp;H250&amp;"/wind?"&amp;G250&amp;","&amp;H250&amp;",13")</f>
        <v>https://www.windy.com/37.0578426/-3.3271903/wind?37.0578426,-3.3271903,13</v>
      </c>
      <c r="R250" s="31" t="str">
        <f>"&lt;a href='https://www.meteoblue.com/es/tiempo/pronostico/multimodel/"&amp;G250 &amp; "N" &amp; H250 &amp; "E" &amp; "' target='_blank'&gt;" &amp;"&lt;img src='/wp-content/uploads/icono-meteoblue-small.png' alt='Meteoblue' title='Multimodel Meteoblue'&gt;" &amp; "&lt;/a&gt;"</f>
        <v>&lt;a href='https://www.meteoblue.com/es/tiempo/pronostico/multimodel/37.0578426N-3.3271903E' target='_blank'&gt;&lt;img src='/wp-content/uploads/icono-meteoblue-small.png' alt='Meteoblue' title='Multimodel Meteoblue'&gt;&lt;/a&gt;</v>
      </c>
      <c r="S250" s="47" t="str">
        <f>HYPERLINK("https://www.meteoblue.com/es/tiempo/pronostico/multimodel/"&amp;G250 &amp; "N" &amp; H250 &amp; "E")</f>
        <v>https://www.meteoblue.com/es/tiempo/pronostico/multimodel/37.0578426N-3.3271903E</v>
      </c>
      <c r="T250" s="31" t="str">
        <f>"&lt;a href='https://brouter.de/brouter-web/#map=13/"&amp;G250&amp;"/"&amp;H250&amp;"/OpenTopoMap&amp;pois="&amp;H250&amp;","&amp;G250&amp; "' target='_blank'&gt;" &amp;"&lt;img src='/wp-content/uploads/icono-mapa-topografico-small.png' alt='Mapa topográfico brouter.de' title='Mapa topográfico brouter.de'&gt;" &amp; "&lt;/a&gt;"</f>
        <v>&lt;a href='https://brouter.de/brouter-web/#map=13/37.0578426/-3.3271903/OpenTopoMap&amp;pois=-3.3271903,37.0578426' target='_blank'&gt;&lt;img src='/wp-content/uploads/icono-mapa-topografico-small.png' alt='Mapa topográfico brouter.de' title='Mapa topográfico brouter.de'&gt;&lt;/a&gt;</v>
      </c>
      <c r="U250" s="47" t="str">
        <f>HYPERLINK("https://brouter.de/brouter-web/#map=13/"&amp;G250&amp;"/"&amp;H250&amp;"/OpenTopoMap&amp;pois="&amp;H250&amp;","&amp;G250)</f>
        <v>https://brouter.de/brouter-web/#map=13/37.0578426/-3.3271903/OpenTopoMap&amp;pois=-3.3271903,37.0578426</v>
      </c>
      <c r="V250" s="31" t="str">
        <f>"&lt;a href='https://gpx.studio/app#13/"&amp;G250&amp;"/"&amp;H250&amp;"' target='_blank'&gt;" &amp;"&lt;img src='/wp-content/uploads/icono-mapa-topografico-gpx-studio-small.png' alt='Mapa topográfico gpx.studio' title='Mapa topográfico gpx.studio'&gt;" &amp; "&lt;/a&gt;"</f>
        <v>&lt;a href='https://gpx.studio/app#13/37.0578426/-3.3271903' target='_blank'&gt;&lt;img src='/wp-content/uploads/icono-mapa-topografico-gpx-studio-small.png' alt='Mapa topográfico gpx.studio' title='Mapa topográfico gpx.studio'&gt;&lt;/a&gt;</v>
      </c>
      <c r="W250" s="47" t="str">
        <f>HYPERLINK("https://gpx.studio/app#13/"&amp;G250&amp;"/"&amp;H250)</f>
        <v>https://gpx.studio/app#13/37.0578426/-3.3271903</v>
      </c>
      <c r="X250" s="47" t="str">
        <f>HYPERLINK("https://nakarte.me/#m=13/"&amp;G250&amp;"/"&amp;H250&amp;"&amp;l=Czt/Sa")</f>
        <v>https://nakarte.me/#m=13/37.0578426/-3.3271903&amp;l=Czt/Sa</v>
      </c>
      <c r="Y250" s="31" t="str">
        <f>"&lt;a href='https://www.google.com/maps/dir/42.8664,-2.6852/" &amp; G250&amp; "," &amp; H250 &amp; "' target='_blank'&gt;" &amp;"&lt;img src='/wp-content/uploads/icono-navegacion-google-maps-small.png' alt='Navegación Google Maps' title='Navegación Google Maps'&gt;" &amp; "&lt;/a&gt;"</f>
        <v>&lt;a href='https://www.google.com/maps/dir/42.8664,-2.6852/37.0578426,-3.3271903' target='_blank'&gt;&lt;img src='/wp-content/uploads/icono-navegacion-google-maps-small.png' alt='Navegación Google Maps' title='Navegación Google Maps'&gt;&lt;/a&gt;</v>
      </c>
      <c r="Z250" s="46" t="str">
        <f>"&lt;a style='display: block; text-align: center; padding: 0px 0; font-size: 1.4em;' href='https://tresmiles.es/mapa.html?lat="&amp;G250&amp;"&amp;lon="&amp;H250&amp;"&amp;zoom=17'&gt;&lt;img src='/wp-content/uploads/icono-mapa-topografico-small.png' alt='Mapa' title='Mapa'&gt;&lt;/a&gt;"</f>
        <v>&lt;a style='display: block; text-align: center; padding: 0px 0; font-size: 1.4em;' href='https://tresmiles.es/mapa.html?lat=37.0578426&amp;lon=-3.3271903&amp;zoom=17'&gt;&lt;img src='/wp-content/uploads/icono-mapa-topografico-small.png' alt='Mapa' title='Mapa'&gt;&lt;/a&gt;</v>
      </c>
      <c r="AA250" s="46" t="str">
        <f>IF(J250="",
"",
"&lt;div style='display: block; text-align: center; padding: 0px 0; font-size: 1.4em;'&gt;"&amp;
"&lt;a href='#!' class='open-popup' data-info='"&amp;"ℹ "&amp;J250&amp;"'&gt;"&amp;
"&lt;img src='/wp-content/uploads/icono-informacion-small.png' alt='Más información' title='Más información'&gt;"
&amp;"&lt;/a&gt;&lt;/div&gt;"
)</f>
        <v/>
      </c>
    </row>
    <row r="251" spans="1:27" ht="14.5" customHeight="1" x14ac:dyDescent="0.35">
      <c r="A251" s="32" t="s">
        <v>1025</v>
      </c>
      <c r="B251" s="32" t="s">
        <v>1912</v>
      </c>
      <c r="C251" s="32" t="s">
        <v>1913</v>
      </c>
      <c r="D251" s="33" t="s">
        <v>1935</v>
      </c>
      <c r="F251" s="34">
        <v>3213</v>
      </c>
      <c r="G251" s="28" t="s">
        <v>2018</v>
      </c>
      <c r="H251" s="28" t="s">
        <v>2019</v>
      </c>
      <c r="I251" s="28" t="s">
        <v>2242</v>
      </c>
      <c r="M251" s="55">
        <v>0</v>
      </c>
      <c r="N251" s="46" t="str">
        <f>"&lt;wpt lat="""&amp;G251&amp;""" lon="""&amp;H251&amp;"""&gt;&lt;ele&gt;"&amp;F251&amp;"&lt;/ele&gt;&lt;name&gt;"&amp;D251&amp;"&lt;/name&gt;&lt;desc&gt;Nombre oficial: "&amp;E251&amp;"&amp;#10;Altitud: "&amp;F251&amp;" m &amp;#10;Dificultad: "&amp;I251&amp;"&amp;#10;Más información: "&amp;J251&amp;"&lt;/desc&gt;&lt;/wpt&gt;"</f>
        <v>&lt;wpt lat="37.0476543" lon="-3.3731923"&gt;&lt;ele&gt;3213&lt;/ele&gt;&lt;name&gt;Tajo de la Virgen SW&lt;/name&gt;&lt;desc&gt;Nombre oficial: &amp;#10;Altitud: 3213 m &amp;#10;Dificultad: Sin clasificar&amp;#10;Más información: &lt;/desc&gt;&lt;/wpt&gt;</v>
      </c>
      <c r="O251" s="48" t="str">
        <f>HYPERLINK("https://www.openstreetmap.org/edit#map=18/"&amp;G251 &amp; "/"&amp; H251 )</f>
        <v>https://www.openstreetmap.org/edit#map=18/37.0476543/-3.3731923</v>
      </c>
      <c r="P251" s="31" t="str">
        <f>"&lt;a href='https://www.windy.com/"&amp;G251&amp;"/"&amp;H251&amp;"/wind?"&amp;G251&amp;","&amp;H251&amp;",13' target='_blank'&gt;&lt;img src='/wp-content/uploads/icono-windy-small.png' alt='Windy' title='Viento Windy'&gt;&lt;/a&gt;"</f>
        <v>&lt;a href='https://www.windy.com/37.0476543/-3.3731923/wind?37.0476543,-3.3731923,13' target='_blank'&gt;&lt;img src='/wp-content/uploads/icono-windy-small.png' alt='Windy' title='Viento Windy'&gt;&lt;/a&gt;</v>
      </c>
      <c r="Q251" s="47" t="str">
        <f>HYPERLINK("https://www.windy.com/"&amp;G251&amp;"/"&amp;H251&amp;"/wind?"&amp;G251&amp;","&amp;H251&amp;",13")</f>
        <v>https://www.windy.com/37.0476543/-3.3731923/wind?37.0476543,-3.3731923,13</v>
      </c>
      <c r="R251" s="31" t="str">
        <f>"&lt;a href='https://www.meteoblue.com/es/tiempo/pronostico/multimodel/"&amp;G251 &amp; "N" &amp; H251 &amp; "E" &amp; "' target='_blank'&gt;" &amp;"&lt;img src='/wp-content/uploads/icono-meteoblue-small.png' alt='Meteoblue' title='Multimodel Meteoblue'&gt;" &amp; "&lt;/a&gt;"</f>
        <v>&lt;a href='https://www.meteoblue.com/es/tiempo/pronostico/multimodel/37.0476543N-3.3731923E' target='_blank'&gt;&lt;img src='/wp-content/uploads/icono-meteoblue-small.png' alt='Meteoblue' title='Multimodel Meteoblue'&gt;&lt;/a&gt;</v>
      </c>
      <c r="S251" s="47" t="str">
        <f>HYPERLINK("https://www.meteoblue.com/es/tiempo/pronostico/multimodel/"&amp;G251 &amp; "N" &amp; H251 &amp; "E")</f>
        <v>https://www.meteoblue.com/es/tiempo/pronostico/multimodel/37.0476543N-3.3731923E</v>
      </c>
      <c r="T251" s="31" t="str">
        <f>"&lt;a href='https://brouter.de/brouter-web/#map=13/"&amp;G251&amp;"/"&amp;H251&amp;"/OpenTopoMap&amp;pois="&amp;H251&amp;","&amp;G251&amp; "' target='_blank'&gt;" &amp;"&lt;img src='/wp-content/uploads/icono-mapa-topografico-small.png' alt='Mapa topográfico brouter.de' title='Mapa topográfico brouter.de'&gt;" &amp; "&lt;/a&gt;"</f>
        <v>&lt;a href='https://brouter.de/brouter-web/#map=13/37.0476543/-3.3731923/OpenTopoMap&amp;pois=-3.3731923,37.0476543' target='_blank'&gt;&lt;img src='/wp-content/uploads/icono-mapa-topografico-small.png' alt='Mapa topográfico brouter.de' title='Mapa topográfico brouter.de'&gt;&lt;/a&gt;</v>
      </c>
      <c r="U251" s="47" t="str">
        <f>HYPERLINK("https://brouter.de/brouter-web/#map=13/"&amp;G251&amp;"/"&amp;H251&amp;"/OpenTopoMap&amp;pois="&amp;H251&amp;","&amp;G251)</f>
        <v>https://brouter.de/brouter-web/#map=13/37.0476543/-3.3731923/OpenTopoMap&amp;pois=-3.3731923,37.0476543</v>
      </c>
      <c r="V251" s="31" t="str">
        <f>"&lt;a href='https://gpx.studio/app#13/"&amp;G251&amp;"/"&amp;H251&amp;"' target='_blank'&gt;" &amp;"&lt;img src='/wp-content/uploads/icono-mapa-topografico-gpx-studio-small.png' alt='Mapa topográfico gpx.studio' title='Mapa topográfico gpx.studio'&gt;" &amp; "&lt;/a&gt;"</f>
        <v>&lt;a href='https://gpx.studio/app#13/37.0476543/-3.3731923' target='_blank'&gt;&lt;img src='/wp-content/uploads/icono-mapa-topografico-gpx-studio-small.png' alt='Mapa topográfico gpx.studio' title='Mapa topográfico gpx.studio'&gt;&lt;/a&gt;</v>
      </c>
      <c r="W251" s="47" t="str">
        <f>HYPERLINK("https://gpx.studio/app#13/"&amp;G251&amp;"/"&amp;H251)</f>
        <v>https://gpx.studio/app#13/37.0476543/-3.3731923</v>
      </c>
      <c r="X251" s="47" t="str">
        <f>HYPERLINK("https://nakarte.me/#m=13/"&amp;G251&amp;"/"&amp;H251&amp;"&amp;l=Czt/Sa")</f>
        <v>https://nakarte.me/#m=13/37.0476543/-3.3731923&amp;l=Czt/Sa</v>
      </c>
      <c r="Y251" s="31" t="str">
        <f>"&lt;a href='https://www.google.com/maps/dir/42.8664,-2.6852/" &amp; G251&amp; "," &amp; H251 &amp; "' target='_blank'&gt;" &amp;"&lt;img src='/wp-content/uploads/icono-navegacion-google-maps-small.png' alt='Navegación Google Maps' title='Navegación Google Maps'&gt;" &amp; "&lt;/a&gt;"</f>
        <v>&lt;a href='https://www.google.com/maps/dir/42.8664,-2.6852/37.0476543,-3.3731923' target='_blank'&gt;&lt;img src='/wp-content/uploads/icono-navegacion-google-maps-small.png' alt='Navegación Google Maps' title='Navegación Google Maps'&gt;&lt;/a&gt;</v>
      </c>
      <c r="Z251" s="46" t="str">
        <f>"&lt;a style='display: block; text-align: center; padding: 0px 0; font-size: 1.4em;' href='https://tresmiles.es/mapa.html?lat="&amp;G251&amp;"&amp;lon="&amp;H251&amp;"&amp;zoom=17'&gt;&lt;img src='/wp-content/uploads/icono-mapa-topografico-small.png' alt='Mapa' title='Mapa'&gt;&lt;/a&gt;"</f>
        <v>&lt;a style='display: block; text-align: center; padding: 0px 0; font-size: 1.4em;' href='https://tresmiles.es/mapa.html?lat=37.0476543&amp;lon=-3.3731923&amp;zoom=17'&gt;&lt;img src='/wp-content/uploads/icono-mapa-topografico-small.png' alt='Mapa' title='Mapa'&gt;&lt;/a&gt;</v>
      </c>
      <c r="AA251" s="46" t="str">
        <f>IF(J251="",
"",
"&lt;div style='display: block; text-align: center; padding: 0px 0; font-size: 1.4em;'&gt;"&amp;
"&lt;a href='#!' class='open-popup' data-info='"&amp;"ℹ "&amp;J251&amp;"'&gt;"&amp;
"&lt;img src='/wp-content/uploads/icono-informacion-small.png' alt='Más información' title='Más información'&gt;"
&amp;"&lt;/a&gt;&lt;/div&gt;"
)</f>
        <v/>
      </c>
    </row>
    <row r="252" spans="1:27" ht="14.5" customHeight="1" x14ac:dyDescent="0.35">
      <c r="A252" s="32" t="s">
        <v>1025</v>
      </c>
      <c r="B252" s="32" t="s">
        <v>1912</v>
      </c>
      <c r="C252" s="32" t="s">
        <v>1913</v>
      </c>
      <c r="D252" s="33" t="s">
        <v>1936</v>
      </c>
      <c r="F252" s="34">
        <v>3206</v>
      </c>
      <c r="G252" s="28" t="s">
        <v>2020</v>
      </c>
      <c r="H252" s="28" t="s">
        <v>2021</v>
      </c>
      <c r="I252" s="28" t="s">
        <v>2242</v>
      </c>
      <c r="M252" s="55">
        <v>0</v>
      </c>
      <c r="N252" s="46" t="str">
        <f>"&lt;wpt lat="""&amp;G252&amp;""" lon="""&amp;H252&amp;"""&gt;&lt;ele&gt;"&amp;F252&amp;"&lt;/ele&gt;&lt;name&gt;"&amp;D252&amp;"&lt;/name&gt;&lt;desc&gt;Nombre oficial: "&amp;E252&amp;"&amp;#10;Altitud: "&amp;F252&amp;" m &amp;#10;Dificultad: "&amp;I252&amp;"&amp;#10;Más información: "&amp;J252&amp;"&lt;/desc&gt;&lt;/wpt&gt;"</f>
        <v>&lt;wpt lat="37.0431620" lon="-3.3828377"&gt;&lt;ele&gt;3206&lt;/ele&gt;&lt;name&gt;Tajo de la Virgen Oriental&lt;/name&gt;&lt;desc&gt;Nombre oficial: &amp;#10;Altitud: 3206 m &amp;#10;Dificultad: Sin clasificar&amp;#10;Más información: &lt;/desc&gt;&lt;/wpt&gt;</v>
      </c>
      <c r="O252" s="48" t="str">
        <f>HYPERLINK("https://www.openstreetmap.org/edit#map=18/"&amp;G252 &amp; "/"&amp; H252 )</f>
        <v>https://www.openstreetmap.org/edit#map=18/37.0431620/-3.3828377</v>
      </c>
      <c r="P252" s="31" t="str">
        <f>"&lt;a href='https://www.windy.com/"&amp;G252&amp;"/"&amp;H252&amp;"/wind?"&amp;G252&amp;","&amp;H252&amp;",13' target='_blank'&gt;&lt;img src='/wp-content/uploads/icono-windy-small.png' alt='Windy' title='Viento Windy'&gt;&lt;/a&gt;"</f>
        <v>&lt;a href='https://www.windy.com/37.0431620/-3.3828377/wind?37.0431620,-3.3828377,13' target='_blank'&gt;&lt;img src='/wp-content/uploads/icono-windy-small.png' alt='Windy' title='Viento Windy'&gt;&lt;/a&gt;</v>
      </c>
      <c r="Q252" s="47" t="str">
        <f>HYPERLINK("https://www.windy.com/"&amp;G252&amp;"/"&amp;H252&amp;"/wind?"&amp;G252&amp;","&amp;H252&amp;",13")</f>
        <v>https://www.windy.com/37.0431620/-3.3828377/wind?37.0431620,-3.3828377,13</v>
      </c>
      <c r="R252" s="31" t="str">
        <f>"&lt;a href='https://www.meteoblue.com/es/tiempo/pronostico/multimodel/"&amp;G252 &amp; "N" &amp; H252 &amp; "E" &amp; "' target='_blank'&gt;" &amp;"&lt;img src='/wp-content/uploads/icono-meteoblue-small.png' alt='Meteoblue' title='Multimodel Meteoblue'&gt;" &amp; "&lt;/a&gt;"</f>
        <v>&lt;a href='https://www.meteoblue.com/es/tiempo/pronostico/multimodel/37.0431620N-3.3828377E' target='_blank'&gt;&lt;img src='/wp-content/uploads/icono-meteoblue-small.png' alt='Meteoblue' title='Multimodel Meteoblue'&gt;&lt;/a&gt;</v>
      </c>
      <c r="S252" s="47" t="str">
        <f>HYPERLINK("https://www.meteoblue.com/es/tiempo/pronostico/multimodel/"&amp;G252 &amp; "N" &amp; H252 &amp; "E")</f>
        <v>https://www.meteoblue.com/es/tiempo/pronostico/multimodel/37.0431620N-3.3828377E</v>
      </c>
      <c r="T252" s="31" t="str">
        <f>"&lt;a href='https://brouter.de/brouter-web/#map=13/"&amp;G252&amp;"/"&amp;H252&amp;"/OpenTopoMap&amp;pois="&amp;H252&amp;","&amp;G252&amp; "' target='_blank'&gt;" &amp;"&lt;img src='/wp-content/uploads/icono-mapa-topografico-small.png' alt='Mapa topográfico brouter.de' title='Mapa topográfico brouter.de'&gt;" &amp; "&lt;/a&gt;"</f>
        <v>&lt;a href='https://brouter.de/brouter-web/#map=13/37.0431620/-3.3828377/OpenTopoMap&amp;pois=-3.3828377,37.0431620' target='_blank'&gt;&lt;img src='/wp-content/uploads/icono-mapa-topografico-small.png' alt='Mapa topográfico brouter.de' title='Mapa topográfico brouter.de'&gt;&lt;/a&gt;</v>
      </c>
      <c r="U252" s="47" t="str">
        <f>HYPERLINK("https://brouter.de/brouter-web/#map=13/"&amp;G252&amp;"/"&amp;H252&amp;"/OpenTopoMap&amp;pois="&amp;H252&amp;","&amp;G252)</f>
        <v>https://brouter.de/brouter-web/#map=13/37.0431620/-3.3828377/OpenTopoMap&amp;pois=-3.3828377,37.0431620</v>
      </c>
      <c r="V252" s="31" t="str">
        <f>"&lt;a href='https://gpx.studio/app#13/"&amp;G252&amp;"/"&amp;H252&amp;"' target='_blank'&gt;" &amp;"&lt;img src='/wp-content/uploads/icono-mapa-topografico-gpx-studio-small.png' alt='Mapa topográfico gpx.studio' title='Mapa topográfico gpx.studio'&gt;" &amp; "&lt;/a&gt;"</f>
        <v>&lt;a href='https://gpx.studio/app#13/37.0431620/-3.3828377' target='_blank'&gt;&lt;img src='/wp-content/uploads/icono-mapa-topografico-gpx-studio-small.png' alt='Mapa topográfico gpx.studio' title='Mapa topográfico gpx.studio'&gt;&lt;/a&gt;</v>
      </c>
      <c r="W252" s="47" t="str">
        <f>HYPERLINK("https://gpx.studio/app#13/"&amp;G252&amp;"/"&amp;H252)</f>
        <v>https://gpx.studio/app#13/37.0431620/-3.3828377</v>
      </c>
      <c r="X252" s="47" t="str">
        <f>HYPERLINK("https://nakarte.me/#m=13/"&amp;G252&amp;"/"&amp;H252&amp;"&amp;l=Czt/Sa")</f>
        <v>https://nakarte.me/#m=13/37.0431620/-3.3828377&amp;l=Czt/Sa</v>
      </c>
      <c r="Y252" s="31" t="str">
        <f>"&lt;a href='https://www.google.com/maps/dir/42.8664,-2.6852/" &amp; G252&amp; "," &amp; H252 &amp; "' target='_blank'&gt;" &amp;"&lt;img src='/wp-content/uploads/icono-navegacion-google-maps-small.png' alt='Navegación Google Maps' title='Navegación Google Maps'&gt;" &amp; "&lt;/a&gt;"</f>
        <v>&lt;a href='https://www.google.com/maps/dir/42.8664,-2.6852/37.0431620,-3.3828377' target='_blank'&gt;&lt;img src='/wp-content/uploads/icono-navegacion-google-maps-small.png' alt='Navegación Google Maps' title='Navegación Google Maps'&gt;&lt;/a&gt;</v>
      </c>
      <c r="Z252" s="46" t="str">
        <f>"&lt;a style='display: block; text-align: center; padding: 0px 0; font-size: 1.4em;' href='https://tresmiles.es/mapa.html?lat="&amp;G252&amp;"&amp;lon="&amp;H252&amp;"&amp;zoom=17'&gt;&lt;img src='/wp-content/uploads/icono-mapa-topografico-small.png' alt='Mapa' title='Mapa'&gt;&lt;/a&gt;"</f>
        <v>&lt;a style='display: block; text-align: center; padding: 0px 0; font-size: 1.4em;' href='https://tresmiles.es/mapa.html?lat=37.0431620&amp;lon=-3.3828377&amp;zoom=17'&gt;&lt;img src='/wp-content/uploads/icono-mapa-topografico-small.png' alt='Mapa' title='Mapa'&gt;&lt;/a&gt;</v>
      </c>
      <c r="AA252" s="46" t="str">
        <f>IF(J252="",
"",
"&lt;div style='display: block; text-align: center; padding: 0px 0; font-size: 1.4em;'&gt;"&amp;
"&lt;a href='#!' class='open-popup' data-info='"&amp;"ℹ "&amp;J252&amp;"'&gt;"&amp;
"&lt;img src='/wp-content/uploads/icono-informacion-small.png' alt='Más información' title='Más información'&gt;"
&amp;"&lt;/a&gt;&lt;/div&gt;"
)</f>
        <v/>
      </c>
    </row>
    <row r="253" spans="1:27" ht="14.5" customHeight="1" x14ac:dyDescent="0.35">
      <c r="A253" s="32" t="s">
        <v>1025</v>
      </c>
      <c r="B253" s="32" t="s">
        <v>1912</v>
      </c>
      <c r="C253" s="32" t="s">
        <v>1913</v>
      </c>
      <c r="D253" s="33" t="s">
        <v>1939</v>
      </c>
      <c r="F253" s="34">
        <v>3198</v>
      </c>
      <c r="G253" s="28" t="s">
        <v>2026</v>
      </c>
      <c r="H253" s="28" t="s">
        <v>2027</v>
      </c>
      <c r="I253" s="28" t="s">
        <v>2242</v>
      </c>
      <c r="M253" s="55">
        <v>0</v>
      </c>
      <c r="N253" s="46" t="str">
        <f>"&lt;wpt lat="""&amp;G253&amp;""" lon="""&amp;H253&amp;"""&gt;&lt;ele&gt;"&amp;F253&amp;"&lt;/ele&gt;&lt;name&gt;"&amp;D253&amp;"&lt;/name&gt;&lt;desc&gt;Nombre oficial: "&amp;E253&amp;"&amp;#10;Altitud: "&amp;F253&amp;" m &amp;#10;Dificultad: "&amp;I253&amp;"&amp;#10;Más información: "&amp;J253&amp;"&lt;/desc&gt;&lt;/wpt&gt;"</f>
        <v>&lt;wpt lat="37.043333" lon="-3.389139"&gt;&lt;ele&gt;3198&lt;/ele&gt;&lt;name&gt;Tajos del Nevero&lt;/name&gt;&lt;desc&gt;Nombre oficial: &amp;#10;Altitud: 3198 m &amp;#10;Dificultad: Sin clasificar&amp;#10;Más información: &lt;/desc&gt;&lt;/wpt&gt;</v>
      </c>
      <c r="O253" s="48" t="str">
        <f>HYPERLINK("https://www.openstreetmap.org/edit#map=18/"&amp;G253 &amp; "/"&amp; H253 )</f>
        <v>https://www.openstreetmap.org/edit#map=18/37.043333/-3.389139</v>
      </c>
      <c r="P253" s="31" t="str">
        <f>"&lt;a href='https://www.windy.com/"&amp;G253&amp;"/"&amp;H253&amp;"/wind?"&amp;G253&amp;","&amp;H253&amp;",13' target='_blank'&gt;&lt;img src='/wp-content/uploads/icono-windy-small.png' alt='Windy' title='Viento Windy'&gt;&lt;/a&gt;"</f>
        <v>&lt;a href='https://www.windy.com/37.043333/-3.389139/wind?37.043333,-3.389139,13' target='_blank'&gt;&lt;img src='/wp-content/uploads/icono-windy-small.png' alt='Windy' title='Viento Windy'&gt;&lt;/a&gt;</v>
      </c>
      <c r="Q253" s="47" t="str">
        <f>HYPERLINK("https://www.windy.com/"&amp;G253&amp;"/"&amp;H253&amp;"/wind?"&amp;G253&amp;","&amp;H253&amp;",13")</f>
        <v>https://www.windy.com/37.043333/-3.389139/wind?37.043333,-3.389139,13</v>
      </c>
      <c r="R253" s="31" t="str">
        <f>"&lt;a href='https://www.meteoblue.com/es/tiempo/pronostico/multimodel/"&amp;G253 &amp; "N" &amp; H253 &amp; "E" &amp; "' target='_blank'&gt;" &amp;"&lt;img src='/wp-content/uploads/icono-meteoblue-small.png' alt='Meteoblue' title='Multimodel Meteoblue'&gt;" &amp; "&lt;/a&gt;"</f>
        <v>&lt;a href='https://www.meteoblue.com/es/tiempo/pronostico/multimodel/37.043333N-3.389139E' target='_blank'&gt;&lt;img src='/wp-content/uploads/icono-meteoblue-small.png' alt='Meteoblue' title='Multimodel Meteoblue'&gt;&lt;/a&gt;</v>
      </c>
      <c r="S253" s="47" t="str">
        <f>HYPERLINK("https://www.meteoblue.com/es/tiempo/pronostico/multimodel/"&amp;G253 &amp; "N" &amp; H253 &amp; "E")</f>
        <v>https://www.meteoblue.com/es/tiempo/pronostico/multimodel/37.043333N-3.389139E</v>
      </c>
      <c r="T253" s="31" t="str">
        <f>"&lt;a href='https://brouter.de/brouter-web/#map=13/"&amp;G253&amp;"/"&amp;H253&amp;"/OpenTopoMap&amp;pois="&amp;H253&amp;","&amp;G253&amp; "' target='_blank'&gt;" &amp;"&lt;img src='/wp-content/uploads/icono-mapa-topografico-small.png' alt='Mapa topográfico brouter.de' title='Mapa topográfico brouter.de'&gt;" &amp; "&lt;/a&gt;"</f>
        <v>&lt;a href='https://brouter.de/brouter-web/#map=13/37.043333/-3.389139/OpenTopoMap&amp;pois=-3.389139,37.043333' target='_blank'&gt;&lt;img src='/wp-content/uploads/icono-mapa-topografico-small.png' alt='Mapa topográfico brouter.de' title='Mapa topográfico brouter.de'&gt;&lt;/a&gt;</v>
      </c>
      <c r="U253" s="47" t="str">
        <f>HYPERLINK("https://brouter.de/brouter-web/#map=13/"&amp;G253&amp;"/"&amp;H253&amp;"/OpenTopoMap&amp;pois="&amp;H253&amp;","&amp;G253)</f>
        <v>https://brouter.de/brouter-web/#map=13/37.043333/-3.389139/OpenTopoMap&amp;pois=-3.389139,37.043333</v>
      </c>
      <c r="V253" s="31" t="str">
        <f>"&lt;a href='https://gpx.studio/app#13/"&amp;G253&amp;"/"&amp;H253&amp;"' target='_blank'&gt;" &amp;"&lt;img src='/wp-content/uploads/icono-mapa-topografico-gpx-studio-small.png' alt='Mapa topográfico gpx.studio' title='Mapa topográfico gpx.studio'&gt;" &amp; "&lt;/a&gt;"</f>
        <v>&lt;a href='https://gpx.studio/app#13/37.043333/-3.389139' target='_blank'&gt;&lt;img src='/wp-content/uploads/icono-mapa-topografico-gpx-studio-small.png' alt='Mapa topográfico gpx.studio' title='Mapa topográfico gpx.studio'&gt;&lt;/a&gt;</v>
      </c>
      <c r="W253" s="47" t="str">
        <f>HYPERLINK("https://gpx.studio/app#13/"&amp;G253&amp;"/"&amp;H253)</f>
        <v>https://gpx.studio/app#13/37.043333/-3.389139</v>
      </c>
      <c r="X253" s="47" t="str">
        <f>HYPERLINK("https://nakarte.me/#m=13/"&amp;G253&amp;"/"&amp;H253&amp;"&amp;l=Czt/Sa")</f>
        <v>https://nakarte.me/#m=13/37.043333/-3.389139&amp;l=Czt/Sa</v>
      </c>
      <c r="Y253" s="31" t="str">
        <f>"&lt;a href='https://www.google.com/maps/dir/42.8664,-2.6852/" &amp; G253&amp; "," &amp; H253 &amp; "' target='_blank'&gt;" &amp;"&lt;img src='/wp-content/uploads/icono-navegacion-google-maps-small.png' alt='Navegación Google Maps' title='Navegación Google Maps'&gt;" &amp; "&lt;/a&gt;"</f>
        <v>&lt;a href='https://www.google.com/maps/dir/42.8664,-2.6852/37.043333,-3.389139' target='_blank'&gt;&lt;img src='/wp-content/uploads/icono-navegacion-google-maps-small.png' alt='Navegación Google Maps' title='Navegación Google Maps'&gt;&lt;/a&gt;</v>
      </c>
      <c r="Z253" s="46" t="str">
        <f>"&lt;a style='display: block; text-align: center; padding: 0px 0; font-size: 1.4em;' href='https://tresmiles.es/mapa.html?lat="&amp;G253&amp;"&amp;lon="&amp;H253&amp;"&amp;zoom=17'&gt;&lt;img src='/wp-content/uploads/icono-mapa-topografico-small.png' alt='Mapa' title='Mapa'&gt;&lt;/a&gt;"</f>
        <v>&lt;a style='display: block; text-align: center; padding: 0px 0; font-size: 1.4em;' href='https://tresmiles.es/mapa.html?lat=37.043333&amp;lon=-3.389139&amp;zoom=17'&gt;&lt;img src='/wp-content/uploads/icono-mapa-topografico-small.png' alt='Mapa' title='Mapa'&gt;&lt;/a&gt;</v>
      </c>
      <c r="AA253" s="46" t="str">
        <f>IF(J253="",
"",
"&lt;div style='display: block; text-align: center; padding: 0px 0; font-size: 1.4em;'&gt;"&amp;
"&lt;a href='#!' class='open-popup' data-info='"&amp;"ℹ "&amp;J253&amp;"'&gt;"&amp;
"&lt;img src='/wp-content/uploads/icono-informacion-small.png' alt='Más información' title='Más información'&gt;"
&amp;"&lt;/a&gt;&lt;/div&gt;"
)</f>
        <v/>
      </c>
    </row>
    <row r="254" spans="1:27" ht="14.5" customHeight="1" x14ac:dyDescent="0.35">
      <c r="A254" s="32" t="s">
        <v>1025</v>
      </c>
      <c r="B254" s="32" t="s">
        <v>1912</v>
      </c>
      <c r="C254" s="32" t="s">
        <v>1913</v>
      </c>
      <c r="D254" s="33" t="s">
        <v>1937</v>
      </c>
      <c r="F254" s="34">
        <v>3193</v>
      </c>
      <c r="G254" s="28" t="s">
        <v>2022</v>
      </c>
      <c r="H254" s="28" t="s">
        <v>2023</v>
      </c>
      <c r="I254" s="28" t="s">
        <v>2242</v>
      </c>
      <c r="M254" s="55">
        <v>0</v>
      </c>
      <c r="N254" s="46" t="str">
        <f>"&lt;wpt lat="""&amp;G254&amp;""" lon="""&amp;H254&amp;"""&gt;&lt;ele&gt;"&amp;F254&amp;"&lt;/ele&gt;&lt;name&gt;"&amp;D254&amp;"&lt;/name&gt;&lt;desc&gt;Nombre oficial: "&amp;E254&amp;"&amp;#10;Altitud: "&amp;F254&amp;" m &amp;#10;Dificultad: "&amp;I254&amp;"&amp;#10;Más información: "&amp;J254&amp;"&lt;/desc&gt;&lt;/wpt&gt;"</f>
        <v>&lt;wpt lat="37.042875" lon="-3.390447"&gt;&lt;ele&gt;3193&lt;/ele&gt;&lt;name&gt;Tajo del Nevero Occidental&lt;/name&gt;&lt;desc&gt;Nombre oficial: &amp;#10;Altitud: 3193 m &amp;#10;Dificultad: Sin clasificar&amp;#10;Más información: &lt;/desc&gt;&lt;/wpt&gt;</v>
      </c>
      <c r="O254" s="48" t="str">
        <f>HYPERLINK("https://www.openstreetmap.org/edit#map=18/"&amp;G254 &amp; "/"&amp; H254 )</f>
        <v>https://www.openstreetmap.org/edit#map=18/37.042875/-3.390447</v>
      </c>
      <c r="P254" s="31" t="str">
        <f>"&lt;a href='https://www.windy.com/"&amp;G254&amp;"/"&amp;H254&amp;"/wind?"&amp;G254&amp;","&amp;H254&amp;",13' target='_blank'&gt;&lt;img src='/wp-content/uploads/icono-windy-small.png' alt='Windy' title='Viento Windy'&gt;&lt;/a&gt;"</f>
        <v>&lt;a href='https://www.windy.com/37.042875/-3.390447/wind?37.042875,-3.390447,13' target='_blank'&gt;&lt;img src='/wp-content/uploads/icono-windy-small.png' alt='Windy' title='Viento Windy'&gt;&lt;/a&gt;</v>
      </c>
      <c r="Q254" s="47" t="str">
        <f>HYPERLINK("https://www.windy.com/"&amp;G254&amp;"/"&amp;H254&amp;"/wind?"&amp;G254&amp;","&amp;H254&amp;",13")</f>
        <v>https://www.windy.com/37.042875/-3.390447/wind?37.042875,-3.390447,13</v>
      </c>
      <c r="R254" s="31" t="str">
        <f>"&lt;a href='https://www.meteoblue.com/es/tiempo/pronostico/multimodel/"&amp;G254 &amp; "N" &amp; H254 &amp; "E" &amp; "' target='_blank'&gt;" &amp;"&lt;img src='/wp-content/uploads/icono-meteoblue-small.png' alt='Meteoblue' title='Multimodel Meteoblue'&gt;" &amp; "&lt;/a&gt;"</f>
        <v>&lt;a href='https://www.meteoblue.com/es/tiempo/pronostico/multimodel/37.042875N-3.390447E' target='_blank'&gt;&lt;img src='/wp-content/uploads/icono-meteoblue-small.png' alt='Meteoblue' title='Multimodel Meteoblue'&gt;&lt;/a&gt;</v>
      </c>
      <c r="S254" s="47" t="str">
        <f>HYPERLINK("https://www.meteoblue.com/es/tiempo/pronostico/multimodel/"&amp;G254 &amp; "N" &amp; H254 &amp; "E")</f>
        <v>https://www.meteoblue.com/es/tiempo/pronostico/multimodel/37.042875N-3.390447E</v>
      </c>
      <c r="T254" s="31" t="str">
        <f>"&lt;a href='https://brouter.de/brouter-web/#map=13/"&amp;G254&amp;"/"&amp;H254&amp;"/OpenTopoMap&amp;pois="&amp;H254&amp;","&amp;G254&amp; "' target='_blank'&gt;" &amp;"&lt;img src='/wp-content/uploads/icono-mapa-topografico-small.png' alt='Mapa topográfico brouter.de' title='Mapa topográfico brouter.de'&gt;" &amp; "&lt;/a&gt;"</f>
        <v>&lt;a href='https://brouter.de/brouter-web/#map=13/37.042875/-3.390447/OpenTopoMap&amp;pois=-3.390447,37.042875' target='_blank'&gt;&lt;img src='/wp-content/uploads/icono-mapa-topografico-small.png' alt='Mapa topográfico brouter.de' title='Mapa topográfico brouter.de'&gt;&lt;/a&gt;</v>
      </c>
      <c r="U254" s="47" t="str">
        <f>HYPERLINK("https://brouter.de/brouter-web/#map=13/"&amp;G254&amp;"/"&amp;H254&amp;"/OpenTopoMap&amp;pois="&amp;H254&amp;","&amp;G254)</f>
        <v>https://brouter.de/brouter-web/#map=13/37.042875/-3.390447/OpenTopoMap&amp;pois=-3.390447,37.042875</v>
      </c>
      <c r="V254" s="31" t="str">
        <f>"&lt;a href='https://gpx.studio/app#13/"&amp;G254&amp;"/"&amp;H254&amp;"' target='_blank'&gt;" &amp;"&lt;img src='/wp-content/uploads/icono-mapa-topografico-gpx-studio-small.png' alt='Mapa topográfico gpx.studio' title='Mapa topográfico gpx.studio'&gt;" &amp; "&lt;/a&gt;"</f>
        <v>&lt;a href='https://gpx.studio/app#13/37.042875/-3.390447' target='_blank'&gt;&lt;img src='/wp-content/uploads/icono-mapa-topografico-gpx-studio-small.png' alt='Mapa topográfico gpx.studio' title='Mapa topográfico gpx.studio'&gt;&lt;/a&gt;</v>
      </c>
      <c r="W254" s="47" t="str">
        <f>HYPERLINK("https://gpx.studio/app#13/"&amp;G254&amp;"/"&amp;H254)</f>
        <v>https://gpx.studio/app#13/37.042875/-3.390447</v>
      </c>
      <c r="X254" s="47" t="str">
        <f>HYPERLINK("https://nakarte.me/#m=13/"&amp;G254&amp;"/"&amp;H254&amp;"&amp;l=Czt/Sa")</f>
        <v>https://nakarte.me/#m=13/37.042875/-3.390447&amp;l=Czt/Sa</v>
      </c>
      <c r="Y254" s="31" t="str">
        <f>"&lt;a href='https://www.google.com/maps/dir/42.8664,-2.6852/" &amp; G254&amp; "," &amp; H254 &amp; "' target='_blank'&gt;" &amp;"&lt;img src='/wp-content/uploads/icono-navegacion-google-maps-small.png' alt='Navegación Google Maps' title='Navegación Google Maps'&gt;" &amp; "&lt;/a&gt;"</f>
        <v>&lt;a href='https://www.google.com/maps/dir/42.8664,-2.6852/37.042875,-3.390447' target='_blank'&gt;&lt;img src='/wp-content/uploads/icono-navegacion-google-maps-small.png' alt='Navegación Google Maps' title='Navegación Google Maps'&gt;&lt;/a&gt;</v>
      </c>
      <c r="Z254" s="46" t="str">
        <f>"&lt;a style='display: block; text-align: center; padding: 0px 0; font-size: 1.4em;' href='https://tresmiles.es/mapa.html?lat="&amp;G254&amp;"&amp;lon="&amp;H254&amp;"&amp;zoom=17'&gt;&lt;img src='/wp-content/uploads/icono-mapa-topografico-small.png' alt='Mapa' title='Mapa'&gt;&lt;/a&gt;"</f>
        <v>&lt;a style='display: block; text-align: center; padding: 0px 0; font-size: 1.4em;' href='https://tresmiles.es/mapa.html?lat=37.042875&amp;lon=-3.390447&amp;zoom=17'&gt;&lt;img src='/wp-content/uploads/icono-mapa-topografico-small.png' alt='Mapa' title='Mapa'&gt;&lt;/a&gt;</v>
      </c>
      <c r="AA254" s="46" t="str">
        <f>IF(J254="",
"",
"&lt;div style='display: block; text-align: center; padding: 0px 0; font-size: 1.4em;'&gt;"&amp;
"&lt;a href='#!' class='open-popup' data-info='"&amp;"ℹ "&amp;J254&amp;"'&gt;"&amp;
"&lt;img src='/wp-content/uploads/icono-informacion-small.png' alt='Más información' title='Más información'&gt;"
&amp;"&lt;/a&gt;&lt;/div&gt;"
)</f>
        <v/>
      </c>
    </row>
    <row r="255" spans="1:27" ht="14.5" customHeight="1" x14ac:dyDescent="0.35">
      <c r="A255" s="32" t="s">
        <v>1025</v>
      </c>
      <c r="B255" s="32" t="s">
        <v>1912</v>
      </c>
      <c r="C255" s="32" t="s">
        <v>1913</v>
      </c>
      <c r="D255" s="33" t="s">
        <v>1938</v>
      </c>
      <c r="F255" s="34">
        <v>3188</v>
      </c>
      <c r="G255" s="28" t="s">
        <v>2024</v>
      </c>
      <c r="H255" s="28" t="s">
        <v>2025</v>
      </c>
      <c r="I255" s="28" t="s">
        <v>2242</v>
      </c>
      <c r="M255" s="55">
        <v>0</v>
      </c>
      <c r="N255" s="46" t="str">
        <f>"&lt;wpt lat="""&amp;G255&amp;""" lon="""&amp;H255&amp;"""&gt;&lt;ele&gt;"&amp;F255&amp;"&lt;/ele&gt;&lt;name&gt;"&amp;D255&amp;"&lt;/name&gt;&lt;desc&gt;Nombre oficial: "&amp;E255&amp;"&amp;#10;Altitud: "&amp;F255&amp;" m &amp;#10;Dificultad: "&amp;I255&amp;"&amp;#10;Más información: "&amp;J255&amp;"&lt;/desc&gt;&lt;/wpt&gt;"</f>
        <v>&lt;wpt lat="37.043086" lon="-3.384028"&gt;&lt;ele&gt;3188&lt;/ele&gt;&lt;name&gt;Fraile de Capileira&lt;/name&gt;&lt;desc&gt;Nombre oficial: &amp;#10;Altitud: 3188 m &amp;#10;Dificultad: Sin clasificar&amp;#10;Más información: &lt;/desc&gt;&lt;/wpt&gt;</v>
      </c>
      <c r="O255" s="48" t="str">
        <f>HYPERLINK("https://www.openstreetmap.org/edit#map=18/"&amp;G255 &amp; "/"&amp; H255 )</f>
        <v>https://www.openstreetmap.org/edit#map=18/37.043086/-3.384028</v>
      </c>
      <c r="P255" s="31" t="str">
        <f>"&lt;a href='https://www.windy.com/"&amp;G255&amp;"/"&amp;H255&amp;"/wind?"&amp;G255&amp;","&amp;H255&amp;",13' target='_blank'&gt;&lt;img src='/wp-content/uploads/icono-windy-small.png' alt='Windy' title='Viento Windy'&gt;&lt;/a&gt;"</f>
        <v>&lt;a href='https://www.windy.com/37.043086/-3.384028/wind?37.043086,-3.384028,13' target='_blank'&gt;&lt;img src='/wp-content/uploads/icono-windy-small.png' alt='Windy' title='Viento Windy'&gt;&lt;/a&gt;</v>
      </c>
      <c r="Q255" s="47" t="str">
        <f>HYPERLINK("https://www.windy.com/"&amp;G255&amp;"/"&amp;H255&amp;"/wind?"&amp;G255&amp;","&amp;H255&amp;",13")</f>
        <v>https://www.windy.com/37.043086/-3.384028/wind?37.043086,-3.384028,13</v>
      </c>
      <c r="R255" s="31" t="str">
        <f>"&lt;a href='https://www.meteoblue.com/es/tiempo/pronostico/multimodel/"&amp;G255 &amp; "N" &amp; H255 &amp; "E" &amp; "' target='_blank'&gt;" &amp;"&lt;img src='/wp-content/uploads/icono-meteoblue-small.png' alt='Meteoblue' title='Multimodel Meteoblue'&gt;" &amp; "&lt;/a&gt;"</f>
        <v>&lt;a href='https://www.meteoblue.com/es/tiempo/pronostico/multimodel/37.043086N-3.384028E' target='_blank'&gt;&lt;img src='/wp-content/uploads/icono-meteoblue-small.png' alt='Meteoblue' title='Multimodel Meteoblue'&gt;&lt;/a&gt;</v>
      </c>
      <c r="S255" s="47" t="str">
        <f>HYPERLINK("https://www.meteoblue.com/es/tiempo/pronostico/multimodel/"&amp;G255 &amp; "N" &amp; H255 &amp; "E")</f>
        <v>https://www.meteoblue.com/es/tiempo/pronostico/multimodel/37.043086N-3.384028E</v>
      </c>
      <c r="T255" s="31" t="str">
        <f>"&lt;a href='https://brouter.de/brouter-web/#map=13/"&amp;G255&amp;"/"&amp;H255&amp;"/OpenTopoMap&amp;pois="&amp;H255&amp;","&amp;G255&amp; "' target='_blank'&gt;" &amp;"&lt;img src='/wp-content/uploads/icono-mapa-topografico-small.png' alt='Mapa topográfico brouter.de' title='Mapa topográfico brouter.de'&gt;" &amp; "&lt;/a&gt;"</f>
        <v>&lt;a href='https://brouter.de/brouter-web/#map=13/37.043086/-3.384028/OpenTopoMap&amp;pois=-3.384028,37.043086' target='_blank'&gt;&lt;img src='/wp-content/uploads/icono-mapa-topografico-small.png' alt='Mapa topográfico brouter.de' title='Mapa topográfico brouter.de'&gt;&lt;/a&gt;</v>
      </c>
      <c r="U255" s="47" t="str">
        <f>HYPERLINK("https://brouter.de/brouter-web/#map=13/"&amp;G255&amp;"/"&amp;H255&amp;"/OpenTopoMap&amp;pois="&amp;H255&amp;","&amp;G255)</f>
        <v>https://brouter.de/brouter-web/#map=13/37.043086/-3.384028/OpenTopoMap&amp;pois=-3.384028,37.043086</v>
      </c>
      <c r="V255" s="31" t="str">
        <f>"&lt;a href='https://gpx.studio/app#13/"&amp;G255&amp;"/"&amp;H255&amp;"' target='_blank'&gt;" &amp;"&lt;img src='/wp-content/uploads/icono-mapa-topografico-gpx-studio-small.png' alt='Mapa topográfico gpx.studio' title='Mapa topográfico gpx.studio'&gt;" &amp; "&lt;/a&gt;"</f>
        <v>&lt;a href='https://gpx.studio/app#13/37.043086/-3.384028' target='_blank'&gt;&lt;img src='/wp-content/uploads/icono-mapa-topografico-gpx-studio-small.png' alt='Mapa topográfico gpx.studio' title='Mapa topográfico gpx.studio'&gt;&lt;/a&gt;</v>
      </c>
      <c r="W255" s="47" t="str">
        <f>HYPERLINK("https://gpx.studio/app#13/"&amp;G255&amp;"/"&amp;H255)</f>
        <v>https://gpx.studio/app#13/37.043086/-3.384028</v>
      </c>
      <c r="X255" s="47" t="str">
        <f>HYPERLINK("https://nakarte.me/#m=13/"&amp;G255&amp;"/"&amp;H255&amp;"&amp;l=Czt/Sa")</f>
        <v>https://nakarte.me/#m=13/37.043086/-3.384028&amp;l=Czt/Sa</v>
      </c>
      <c r="Y255" s="31" t="str">
        <f>"&lt;a href='https://www.google.com/maps/dir/42.8664,-2.6852/" &amp; G255&amp; "," &amp; H255 &amp; "' target='_blank'&gt;" &amp;"&lt;img src='/wp-content/uploads/icono-navegacion-google-maps-small.png' alt='Navegación Google Maps' title='Navegación Google Maps'&gt;" &amp; "&lt;/a&gt;"</f>
        <v>&lt;a href='https://www.google.com/maps/dir/42.8664,-2.6852/37.043086,-3.384028' target='_blank'&gt;&lt;img src='/wp-content/uploads/icono-navegacion-google-maps-small.png' alt='Navegación Google Maps' title='Navegación Google Maps'&gt;&lt;/a&gt;</v>
      </c>
      <c r="Z255" s="46" t="str">
        <f>"&lt;a style='display: block; text-align: center; padding: 0px 0; font-size: 1.4em;' href='https://tresmiles.es/mapa.html?lat="&amp;G255&amp;"&amp;lon="&amp;H255&amp;"&amp;zoom=17'&gt;&lt;img src='/wp-content/uploads/icono-mapa-topografico-small.png' alt='Mapa' title='Mapa'&gt;&lt;/a&gt;"</f>
        <v>&lt;a style='display: block; text-align: center; padding: 0px 0; font-size: 1.4em;' href='https://tresmiles.es/mapa.html?lat=37.043086&amp;lon=-3.384028&amp;zoom=17'&gt;&lt;img src='/wp-content/uploads/icono-mapa-topografico-small.png' alt='Mapa' title='Mapa'&gt;&lt;/a&gt;</v>
      </c>
      <c r="AA255" s="46" t="str">
        <f>IF(J255="",
"",
"&lt;div style='display: block; text-align: center; padding: 0px 0; font-size: 1.4em;'&gt;"&amp;
"&lt;a href='#!' class='open-popup' data-info='"&amp;"ℹ "&amp;J255&amp;"'&gt;"&amp;
"&lt;img src='/wp-content/uploads/icono-informacion-small.png' alt='Más información' title='Más información'&gt;"
&amp;"&lt;/a&gt;&lt;/div&gt;"
)</f>
        <v/>
      </c>
    </row>
    <row r="256" spans="1:27" ht="14.5" customHeight="1" x14ac:dyDescent="0.35">
      <c r="A256" s="32" t="s">
        <v>1025</v>
      </c>
      <c r="B256" s="32" t="s">
        <v>1912</v>
      </c>
      <c r="C256" s="32" t="s">
        <v>1913</v>
      </c>
      <c r="D256" s="33" t="s">
        <v>1940</v>
      </c>
      <c r="F256" s="34">
        <v>3186</v>
      </c>
      <c r="G256" s="28" t="s">
        <v>2028</v>
      </c>
      <c r="H256" s="28" t="s">
        <v>2029</v>
      </c>
      <c r="I256" s="28" t="s">
        <v>2242</v>
      </c>
      <c r="M256" s="55">
        <v>0</v>
      </c>
      <c r="N256" s="46" t="str">
        <f>"&lt;wpt lat="""&amp;G256&amp;""" lon="""&amp;H256&amp;"""&gt;&lt;ele&gt;"&amp;F256&amp;"&lt;/ele&gt;&lt;name&gt;"&amp;D256&amp;"&lt;/name&gt;&lt;desc&gt;Nombre oficial: "&amp;E256&amp;"&amp;#10;Altitud: "&amp;F256&amp;" m &amp;#10;Dificultad: "&amp;I256&amp;"&amp;#10;Más información: "&amp;J256&amp;"&lt;/desc&gt;&lt;/wpt&gt;"</f>
        <v>&lt;wpt lat="37.043369" lon="-3.385772"&gt;&lt;ele&gt;3186&lt;/ele&gt;&lt;name&gt;Tajo del Nevero Oriental&lt;/name&gt;&lt;desc&gt;Nombre oficial: &amp;#10;Altitud: 3186 m &amp;#10;Dificultad: Sin clasificar&amp;#10;Más información: &lt;/desc&gt;&lt;/wpt&gt;</v>
      </c>
      <c r="O256" s="48" t="str">
        <f>HYPERLINK("https://www.openstreetmap.org/edit#map=18/"&amp;G256 &amp; "/"&amp; H256 )</f>
        <v>https://www.openstreetmap.org/edit#map=18/37.043369/-3.385772</v>
      </c>
      <c r="P256" s="31" t="str">
        <f>"&lt;a href='https://www.windy.com/"&amp;G256&amp;"/"&amp;H256&amp;"/wind?"&amp;G256&amp;","&amp;H256&amp;",13' target='_blank'&gt;&lt;img src='/wp-content/uploads/icono-windy-small.png' alt='Windy' title='Viento Windy'&gt;&lt;/a&gt;"</f>
        <v>&lt;a href='https://www.windy.com/37.043369/-3.385772/wind?37.043369,-3.385772,13' target='_blank'&gt;&lt;img src='/wp-content/uploads/icono-windy-small.png' alt='Windy' title='Viento Windy'&gt;&lt;/a&gt;</v>
      </c>
      <c r="Q256" s="47" t="str">
        <f>HYPERLINK("https://www.windy.com/"&amp;G256&amp;"/"&amp;H256&amp;"/wind?"&amp;G256&amp;","&amp;H256&amp;",13")</f>
        <v>https://www.windy.com/37.043369/-3.385772/wind?37.043369,-3.385772,13</v>
      </c>
      <c r="R256" s="31" t="str">
        <f>"&lt;a href='https://www.meteoblue.com/es/tiempo/pronostico/multimodel/"&amp;G256 &amp; "N" &amp; H256 &amp; "E" &amp; "' target='_blank'&gt;" &amp;"&lt;img src='/wp-content/uploads/icono-meteoblue-small.png' alt='Meteoblue' title='Multimodel Meteoblue'&gt;" &amp; "&lt;/a&gt;"</f>
        <v>&lt;a href='https://www.meteoblue.com/es/tiempo/pronostico/multimodel/37.043369N-3.385772E' target='_blank'&gt;&lt;img src='/wp-content/uploads/icono-meteoblue-small.png' alt='Meteoblue' title='Multimodel Meteoblue'&gt;&lt;/a&gt;</v>
      </c>
      <c r="S256" s="47" t="str">
        <f>HYPERLINK("https://www.meteoblue.com/es/tiempo/pronostico/multimodel/"&amp;G256 &amp; "N" &amp; H256 &amp; "E")</f>
        <v>https://www.meteoblue.com/es/tiempo/pronostico/multimodel/37.043369N-3.385772E</v>
      </c>
      <c r="T256" s="31" t="str">
        <f>"&lt;a href='https://brouter.de/brouter-web/#map=13/"&amp;G256&amp;"/"&amp;H256&amp;"/OpenTopoMap&amp;pois="&amp;H256&amp;","&amp;G256&amp; "' target='_blank'&gt;" &amp;"&lt;img src='/wp-content/uploads/icono-mapa-topografico-small.png' alt='Mapa topográfico brouter.de' title='Mapa topográfico brouter.de'&gt;" &amp; "&lt;/a&gt;"</f>
        <v>&lt;a href='https://brouter.de/brouter-web/#map=13/37.043369/-3.385772/OpenTopoMap&amp;pois=-3.385772,37.043369' target='_blank'&gt;&lt;img src='/wp-content/uploads/icono-mapa-topografico-small.png' alt='Mapa topográfico brouter.de' title='Mapa topográfico brouter.de'&gt;&lt;/a&gt;</v>
      </c>
      <c r="U256" s="47" t="str">
        <f>HYPERLINK("https://brouter.de/brouter-web/#map=13/"&amp;G256&amp;"/"&amp;H256&amp;"/OpenTopoMap&amp;pois="&amp;H256&amp;","&amp;G256)</f>
        <v>https://brouter.de/brouter-web/#map=13/37.043369/-3.385772/OpenTopoMap&amp;pois=-3.385772,37.043369</v>
      </c>
      <c r="V256" s="31" t="str">
        <f>"&lt;a href='https://gpx.studio/app#13/"&amp;G256&amp;"/"&amp;H256&amp;"' target='_blank'&gt;" &amp;"&lt;img src='/wp-content/uploads/icono-mapa-topografico-gpx-studio-small.png' alt='Mapa topográfico gpx.studio' title='Mapa topográfico gpx.studio'&gt;" &amp; "&lt;/a&gt;"</f>
        <v>&lt;a href='https://gpx.studio/app#13/37.043369/-3.385772' target='_blank'&gt;&lt;img src='/wp-content/uploads/icono-mapa-topografico-gpx-studio-small.png' alt='Mapa topográfico gpx.studio' title='Mapa topográfico gpx.studio'&gt;&lt;/a&gt;</v>
      </c>
      <c r="W256" s="47" t="str">
        <f>HYPERLINK("https://gpx.studio/app#13/"&amp;G256&amp;"/"&amp;H256)</f>
        <v>https://gpx.studio/app#13/37.043369/-3.385772</v>
      </c>
      <c r="X256" s="47" t="str">
        <f>HYPERLINK("https://nakarte.me/#m=13/"&amp;G256&amp;"/"&amp;H256&amp;"&amp;l=Czt/Sa")</f>
        <v>https://nakarte.me/#m=13/37.043369/-3.385772&amp;l=Czt/Sa</v>
      </c>
      <c r="Y256" s="31" t="str">
        <f>"&lt;a href='https://www.google.com/maps/dir/42.8664,-2.6852/" &amp; G256&amp; "," &amp; H256 &amp; "' target='_blank'&gt;" &amp;"&lt;img src='/wp-content/uploads/icono-navegacion-google-maps-small.png' alt='Navegación Google Maps' title='Navegación Google Maps'&gt;" &amp; "&lt;/a&gt;"</f>
        <v>&lt;a href='https://www.google.com/maps/dir/42.8664,-2.6852/37.043369,-3.385772' target='_blank'&gt;&lt;img src='/wp-content/uploads/icono-navegacion-google-maps-small.png' alt='Navegación Google Maps' title='Navegación Google Maps'&gt;&lt;/a&gt;</v>
      </c>
      <c r="Z256" s="46" t="str">
        <f>"&lt;a style='display: block; text-align: center; padding: 0px 0; font-size: 1.4em;' href='https://tresmiles.es/mapa.html?lat="&amp;G256&amp;"&amp;lon="&amp;H256&amp;"&amp;zoom=17'&gt;&lt;img src='/wp-content/uploads/icono-mapa-topografico-small.png' alt='Mapa' title='Mapa'&gt;&lt;/a&gt;"</f>
        <v>&lt;a style='display: block; text-align: center; padding: 0px 0; font-size: 1.4em;' href='https://tresmiles.es/mapa.html?lat=37.043369&amp;lon=-3.385772&amp;zoom=17'&gt;&lt;img src='/wp-content/uploads/icono-mapa-topografico-small.png' alt='Mapa' title='Mapa'&gt;&lt;/a&gt;</v>
      </c>
      <c r="AA256" s="46" t="str">
        <f>IF(J256="",
"",
"&lt;div style='display: block; text-align: center; padding: 0px 0; font-size: 1.4em;'&gt;"&amp;
"&lt;a href='#!' class='open-popup' data-info='"&amp;"ℹ "&amp;J256&amp;"'&gt;"&amp;
"&lt;img src='/wp-content/uploads/icono-informacion-small.png' alt='Más información' title='Más información'&gt;"
&amp;"&lt;/a&gt;&lt;/div&gt;"
)</f>
        <v/>
      </c>
    </row>
    <row r="257" spans="1:27" ht="14.5" customHeight="1" x14ac:dyDescent="0.35">
      <c r="A257" s="32" t="s">
        <v>1025</v>
      </c>
      <c r="B257" s="32" t="s">
        <v>1912</v>
      </c>
      <c r="C257" s="32" t="s">
        <v>1913</v>
      </c>
      <c r="D257" s="33" t="s">
        <v>1941</v>
      </c>
      <c r="F257" s="34">
        <v>3184</v>
      </c>
      <c r="G257" s="28" t="s">
        <v>2030</v>
      </c>
      <c r="H257" s="28" t="s">
        <v>2031</v>
      </c>
      <c r="I257" s="28" t="s">
        <v>2242</v>
      </c>
      <c r="M257" s="55">
        <v>0</v>
      </c>
      <c r="N257" s="46" t="str">
        <f>"&lt;wpt lat="""&amp;G257&amp;""" lon="""&amp;H257&amp;"""&gt;&lt;ele&gt;"&amp;F257&amp;"&lt;/ele&gt;&lt;name&gt;"&amp;D257&amp;"&lt;/name&gt;&lt;desc&gt;Nombre oficial: "&amp;E257&amp;"&amp;#10;Altitud: "&amp;F257&amp;" m &amp;#10;Dificultad: "&amp;I257&amp;"&amp;#10;Más información: "&amp;J257&amp;"&lt;/desc&gt;&lt;/wpt&gt;"</f>
        <v>&lt;wpt lat="37.057461" lon="-3.324714"&gt;&lt;ele&gt;3184&lt;/ele&gt;&lt;name&gt;Puntal de la Caldera Oriental&lt;/name&gt;&lt;desc&gt;Nombre oficial: &amp;#10;Altitud: 3184 m &amp;#10;Dificultad: Sin clasificar&amp;#10;Más información: &lt;/desc&gt;&lt;/wpt&gt;</v>
      </c>
      <c r="O257" s="48" t="str">
        <f>HYPERLINK("https://www.openstreetmap.org/edit#map=18/"&amp;G257 &amp; "/"&amp; H257 )</f>
        <v>https://www.openstreetmap.org/edit#map=18/37.057461/-3.324714</v>
      </c>
      <c r="P257" s="31" t="str">
        <f>"&lt;a href='https://www.windy.com/"&amp;G257&amp;"/"&amp;H257&amp;"/wind?"&amp;G257&amp;","&amp;H257&amp;",13' target='_blank'&gt;&lt;img src='/wp-content/uploads/icono-windy-small.png' alt='Windy' title='Viento Windy'&gt;&lt;/a&gt;"</f>
        <v>&lt;a href='https://www.windy.com/37.057461/-3.324714/wind?37.057461,-3.324714,13' target='_blank'&gt;&lt;img src='/wp-content/uploads/icono-windy-small.png' alt='Windy' title='Viento Windy'&gt;&lt;/a&gt;</v>
      </c>
      <c r="Q257" s="47" t="str">
        <f>HYPERLINK("https://www.windy.com/"&amp;G257&amp;"/"&amp;H257&amp;"/wind?"&amp;G257&amp;","&amp;H257&amp;",13")</f>
        <v>https://www.windy.com/37.057461/-3.324714/wind?37.057461,-3.324714,13</v>
      </c>
      <c r="R257" s="31" t="str">
        <f>"&lt;a href='https://www.meteoblue.com/es/tiempo/pronostico/multimodel/"&amp;G257 &amp; "N" &amp; H257 &amp; "E" &amp; "' target='_blank'&gt;" &amp;"&lt;img src='/wp-content/uploads/icono-meteoblue-small.png' alt='Meteoblue' title='Multimodel Meteoblue'&gt;" &amp; "&lt;/a&gt;"</f>
        <v>&lt;a href='https://www.meteoblue.com/es/tiempo/pronostico/multimodel/37.057461N-3.324714E' target='_blank'&gt;&lt;img src='/wp-content/uploads/icono-meteoblue-small.png' alt='Meteoblue' title='Multimodel Meteoblue'&gt;&lt;/a&gt;</v>
      </c>
      <c r="S257" s="47" t="str">
        <f>HYPERLINK("https://www.meteoblue.com/es/tiempo/pronostico/multimodel/"&amp;G257 &amp; "N" &amp; H257 &amp; "E")</f>
        <v>https://www.meteoblue.com/es/tiempo/pronostico/multimodel/37.057461N-3.324714E</v>
      </c>
      <c r="T257" s="31" t="str">
        <f>"&lt;a href='https://brouter.de/brouter-web/#map=13/"&amp;G257&amp;"/"&amp;H257&amp;"/OpenTopoMap&amp;pois="&amp;H257&amp;","&amp;G257&amp; "' target='_blank'&gt;" &amp;"&lt;img src='/wp-content/uploads/icono-mapa-topografico-small.png' alt='Mapa topográfico brouter.de' title='Mapa topográfico brouter.de'&gt;" &amp; "&lt;/a&gt;"</f>
        <v>&lt;a href='https://brouter.de/brouter-web/#map=13/37.057461/-3.324714/OpenTopoMap&amp;pois=-3.324714,37.057461' target='_blank'&gt;&lt;img src='/wp-content/uploads/icono-mapa-topografico-small.png' alt='Mapa topográfico brouter.de' title='Mapa topográfico brouter.de'&gt;&lt;/a&gt;</v>
      </c>
      <c r="U257" s="47" t="str">
        <f>HYPERLINK("https://brouter.de/brouter-web/#map=13/"&amp;G257&amp;"/"&amp;H257&amp;"/OpenTopoMap&amp;pois="&amp;H257&amp;","&amp;G257)</f>
        <v>https://brouter.de/brouter-web/#map=13/37.057461/-3.324714/OpenTopoMap&amp;pois=-3.324714,37.057461</v>
      </c>
      <c r="V257" s="31" t="str">
        <f>"&lt;a href='https://gpx.studio/app#13/"&amp;G257&amp;"/"&amp;H257&amp;"' target='_blank'&gt;" &amp;"&lt;img src='/wp-content/uploads/icono-mapa-topografico-gpx-studio-small.png' alt='Mapa topográfico gpx.studio' title='Mapa topográfico gpx.studio'&gt;" &amp; "&lt;/a&gt;"</f>
        <v>&lt;a href='https://gpx.studio/app#13/37.057461/-3.324714' target='_blank'&gt;&lt;img src='/wp-content/uploads/icono-mapa-topografico-gpx-studio-small.png' alt='Mapa topográfico gpx.studio' title='Mapa topográfico gpx.studio'&gt;&lt;/a&gt;</v>
      </c>
      <c r="W257" s="47" t="str">
        <f>HYPERLINK("https://gpx.studio/app#13/"&amp;G257&amp;"/"&amp;H257)</f>
        <v>https://gpx.studio/app#13/37.057461/-3.324714</v>
      </c>
      <c r="X257" s="47" t="str">
        <f>HYPERLINK("https://nakarte.me/#m=13/"&amp;G257&amp;"/"&amp;H257&amp;"&amp;l=Czt/Sa")</f>
        <v>https://nakarte.me/#m=13/37.057461/-3.324714&amp;l=Czt/Sa</v>
      </c>
      <c r="Y257" s="31" t="str">
        <f>"&lt;a href='https://www.google.com/maps/dir/42.8664,-2.6852/" &amp; G257&amp; "," &amp; H257 &amp; "' target='_blank'&gt;" &amp;"&lt;img src='/wp-content/uploads/icono-navegacion-google-maps-small.png' alt='Navegación Google Maps' title='Navegación Google Maps'&gt;" &amp; "&lt;/a&gt;"</f>
        <v>&lt;a href='https://www.google.com/maps/dir/42.8664,-2.6852/37.057461,-3.324714' target='_blank'&gt;&lt;img src='/wp-content/uploads/icono-navegacion-google-maps-small.png' alt='Navegación Google Maps' title='Navegación Google Maps'&gt;&lt;/a&gt;</v>
      </c>
      <c r="Z257" s="46" t="str">
        <f>"&lt;a style='display: block; text-align: center; padding: 0px 0; font-size: 1.4em;' href='https://tresmiles.es/mapa.html?lat="&amp;G257&amp;"&amp;lon="&amp;H257&amp;"&amp;zoom=17'&gt;&lt;img src='/wp-content/uploads/icono-mapa-topografico-small.png' alt='Mapa' title='Mapa'&gt;&lt;/a&gt;"</f>
        <v>&lt;a style='display: block; text-align: center; padding: 0px 0; font-size: 1.4em;' href='https://tresmiles.es/mapa.html?lat=37.057461&amp;lon=-3.324714&amp;zoom=17'&gt;&lt;img src='/wp-content/uploads/icono-mapa-topografico-small.png' alt='Mapa' title='Mapa'&gt;&lt;/a&gt;</v>
      </c>
      <c r="AA257" s="46" t="str">
        <f>IF(J257="",
"",
"&lt;div style='display: block; text-align: center; padding: 0px 0; font-size: 1.4em;'&gt;"&amp;
"&lt;a href='#!' class='open-popup' data-info='"&amp;"ℹ "&amp;J257&amp;"'&gt;"&amp;
"&lt;img src='/wp-content/uploads/icono-informacion-small.png' alt='Más información' title='Más información'&gt;"
&amp;"&lt;/a&gt;&lt;/div&gt;"
)</f>
        <v/>
      </c>
    </row>
    <row r="258" spans="1:27" ht="14.5" customHeight="1" x14ac:dyDescent="0.35">
      <c r="A258" s="32" t="s">
        <v>1025</v>
      </c>
      <c r="B258" s="32" t="s">
        <v>1912</v>
      </c>
      <c r="C258" s="32" t="s">
        <v>1913</v>
      </c>
      <c r="D258" s="33" t="s">
        <v>1942</v>
      </c>
      <c r="F258" s="34">
        <v>3183</v>
      </c>
      <c r="G258" s="28" t="s">
        <v>2032</v>
      </c>
      <c r="H258" s="28" t="s">
        <v>2033</v>
      </c>
      <c r="I258" s="28" t="s">
        <v>2242</v>
      </c>
      <c r="M258" s="55">
        <v>0</v>
      </c>
      <c r="N258" s="46" t="str">
        <f>"&lt;wpt lat="""&amp;G258&amp;""" lon="""&amp;H258&amp;"""&gt;&lt;ele&gt;"&amp;F258&amp;"&lt;/ele&gt;&lt;name&gt;"&amp;D258&amp;"&lt;/name&gt;&lt;desc&gt;Nombre oficial: "&amp;E258&amp;"&amp;#10;Altitud: "&amp;F258&amp;" m &amp;#10;Dificultad: "&amp;I258&amp;"&amp;#10;Más información: "&amp;J258&amp;"&lt;/desc&gt;&lt;/wpt&gt;"</f>
        <v>&lt;wpt lat="37.0529494" lon="-3.3323105"&gt;&lt;ele&gt;3183&lt;/ele&gt;&lt;name&gt;Pico de Loma Pelada&lt;/name&gt;&lt;desc&gt;Nombre oficial: &amp;#10;Altitud: 3183 m &amp;#10;Dificultad: Sin clasificar&amp;#10;Más información: &lt;/desc&gt;&lt;/wpt&gt;</v>
      </c>
      <c r="O258" s="48" t="str">
        <f>HYPERLINK("https://www.openstreetmap.org/edit#map=18/"&amp;G258 &amp; "/"&amp; H258 )</f>
        <v>https://www.openstreetmap.org/edit#map=18/37.0529494/-3.3323105</v>
      </c>
      <c r="P258" s="31" t="str">
        <f>"&lt;a href='https://www.windy.com/"&amp;G258&amp;"/"&amp;H258&amp;"/wind?"&amp;G258&amp;","&amp;H258&amp;",13' target='_blank'&gt;&lt;img src='/wp-content/uploads/icono-windy-small.png' alt='Windy' title='Viento Windy'&gt;&lt;/a&gt;"</f>
        <v>&lt;a href='https://www.windy.com/37.0529494/-3.3323105/wind?37.0529494,-3.3323105,13' target='_blank'&gt;&lt;img src='/wp-content/uploads/icono-windy-small.png' alt='Windy' title='Viento Windy'&gt;&lt;/a&gt;</v>
      </c>
      <c r="Q258" s="47" t="str">
        <f>HYPERLINK("https://www.windy.com/"&amp;G258&amp;"/"&amp;H258&amp;"/wind?"&amp;G258&amp;","&amp;H258&amp;",13")</f>
        <v>https://www.windy.com/37.0529494/-3.3323105/wind?37.0529494,-3.3323105,13</v>
      </c>
      <c r="R258" s="31" t="str">
        <f>"&lt;a href='https://www.meteoblue.com/es/tiempo/pronostico/multimodel/"&amp;G258 &amp; "N" &amp; H258 &amp; "E" &amp; "' target='_blank'&gt;" &amp;"&lt;img src='/wp-content/uploads/icono-meteoblue-small.png' alt='Meteoblue' title='Multimodel Meteoblue'&gt;" &amp; "&lt;/a&gt;"</f>
        <v>&lt;a href='https://www.meteoblue.com/es/tiempo/pronostico/multimodel/37.0529494N-3.3323105E' target='_blank'&gt;&lt;img src='/wp-content/uploads/icono-meteoblue-small.png' alt='Meteoblue' title='Multimodel Meteoblue'&gt;&lt;/a&gt;</v>
      </c>
      <c r="S258" s="47" t="str">
        <f>HYPERLINK("https://www.meteoblue.com/es/tiempo/pronostico/multimodel/"&amp;G258 &amp; "N" &amp; H258 &amp; "E")</f>
        <v>https://www.meteoblue.com/es/tiempo/pronostico/multimodel/37.0529494N-3.3323105E</v>
      </c>
      <c r="T258" s="31" t="str">
        <f>"&lt;a href='https://brouter.de/brouter-web/#map=13/"&amp;G258&amp;"/"&amp;H258&amp;"/OpenTopoMap&amp;pois="&amp;H258&amp;","&amp;G258&amp; "' target='_blank'&gt;" &amp;"&lt;img src='/wp-content/uploads/icono-mapa-topografico-small.png' alt='Mapa topográfico brouter.de' title='Mapa topográfico brouter.de'&gt;" &amp; "&lt;/a&gt;"</f>
        <v>&lt;a href='https://brouter.de/brouter-web/#map=13/37.0529494/-3.3323105/OpenTopoMap&amp;pois=-3.3323105,37.0529494' target='_blank'&gt;&lt;img src='/wp-content/uploads/icono-mapa-topografico-small.png' alt='Mapa topográfico brouter.de' title='Mapa topográfico brouter.de'&gt;&lt;/a&gt;</v>
      </c>
      <c r="U258" s="47" t="str">
        <f>HYPERLINK("https://brouter.de/brouter-web/#map=13/"&amp;G258&amp;"/"&amp;H258&amp;"/OpenTopoMap&amp;pois="&amp;H258&amp;","&amp;G258)</f>
        <v>https://brouter.de/brouter-web/#map=13/37.0529494/-3.3323105/OpenTopoMap&amp;pois=-3.3323105,37.0529494</v>
      </c>
      <c r="V258" s="31" t="str">
        <f>"&lt;a href='https://gpx.studio/app#13/"&amp;G258&amp;"/"&amp;H258&amp;"' target='_blank'&gt;" &amp;"&lt;img src='/wp-content/uploads/icono-mapa-topografico-gpx-studio-small.png' alt='Mapa topográfico gpx.studio' title='Mapa topográfico gpx.studio'&gt;" &amp; "&lt;/a&gt;"</f>
        <v>&lt;a href='https://gpx.studio/app#13/37.0529494/-3.3323105' target='_blank'&gt;&lt;img src='/wp-content/uploads/icono-mapa-topografico-gpx-studio-small.png' alt='Mapa topográfico gpx.studio' title='Mapa topográfico gpx.studio'&gt;&lt;/a&gt;</v>
      </c>
      <c r="W258" s="47" t="str">
        <f>HYPERLINK("https://gpx.studio/app#13/"&amp;G258&amp;"/"&amp;H258)</f>
        <v>https://gpx.studio/app#13/37.0529494/-3.3323105</v>
      </c>
      <c r="X258" s="47" t="str">
        <f>HYPERLINK("https://nakarte.me/#m=13/"&amp;G258&amp;"/"&amp;H258&amp;"&amp;l=Czt/Sa")</f>
        <v>https://nakarte.me/#m=13/37.0529494/-3.3323105&amp;l=Czt/Sa</v>
      </c>
      <c r="Y258" s="31" t="str">
        <f>"&lt;a href='https://www.google.com/maps/dir/42.8664,-2.6852/" &amp; G258&amp; "," &amp; H258 &amp; "' target='_blank'&gt;" &amp;"&lt;img src='/wp-content/uploads/icono-navegacion-google-maps-small.png' alt='Navegación Google Maps' title='Navegación Google Maps'&gt;" &amp; "&lt;/a&gt;"</f>
        <v>&lt;a href='https://www.google.com/maps/dir/42.8664,-2.6852/37.0529494,-3.3323105' target='_blank'&gt;&lt;img src='/wp-content/uploads/icono-navegacion-google-maps-small.png' alt='Navegación Google Maps' title='Navegación Google Maps'&gt;&lt;/a&gt;</v>
      </c>
      <c r="Z258" s="46" t="str">
        <f>"&lt;a style='display: block; text-align: center; padding: 0px 0; font-size: 1.4em;' href='https://tresmiles.es/mapa.html?lat="&amp;G258&amp;"&amp;lon="&amp;H258&amp;"&amp;zoom=17'&gt;&lt;img src='/wp-content/uploads/icono-mapa-topografico-small.png' alt='Mapa' title='Mapa'&gt;&lt;/a&gt;"</f>
        <v>&lt;a style='display: block; text-align: center; padding: 0px 0; font-size: 1.4em;' href='https://tresmiles.es/mapa.html?lat=37.0529494&amp;lon=-3.3323105&amp;zoom=17'&gt;&lt;img src='/wp-content/uploads/icono-mapa-topografico-small.png' alt='Mapa' title='Mapa'&gt;&lt;/a&gt;</v>
      </c>
      <c r="AA258" s="46" t="str">
        <f>IF(J258="",
"",
"&lt;div style='display: block; text-align: center; padding: 0px 0; font-size: 1.4em;'&gt;"&amp;
"&lt;a href='#!' class='open-popup' data-info='"&amp;"ℹ "&amp;J258&amp;"'&gt;"&amp;
"&lt;img src='/wp-content/uploads/icono-informacion-small.png' alt='Más información' title='Más información'&gt;"
&amp;"&lt;/a&gt;&lt;/div&gt;"
)</f>
        <v/>
      </c>
    </row>
    <row r="259" spans="1:27" ht="14.5" customHeight="1" x14ac:dyDescent="0.35">
      <c r="A259" s="32" t="s">
        <v>1025</v>
      </c>
      <c r="B259" s="32" t="s">
        <v>1912</v>
      </c>
      <c r="C259" s="32" t="s">
        <v>1913</v>
      </c>
      <c r="D259" s="33" t="s">
        <v>1943</v>
      </c>
      <c r="F259" s="34">
        <v>3182</v>
      </c>
      <c r="G259" s="28" t="s">
        <v>2034</v>
      </c>
      <c r="H259" s="28" t="s">
        <v>2035</v>
      </c>
      <c r="I259" s="28" t="s">
        <v>2242</v>
      </c>
      <c r="M259" s="55">
        <v>0</v>
      </c>
      <c r="N259" s="46" t="str">
        <f>"&lt;wpt lat="""&amp;G259&amp;""" lon="""&amp;H259&amp;"""&gt;&lt;ele&gt;"&amp;F259&amp;"&lt;/ele&gt;&lt;name&gt;"&amp;D259&amp;"&lt;/name&gt;&lt;desc&gt;Nombre oficial: "&amp;E259&amp;"&amp;#10;Altitud: "&amp;F259&amp;" m &amp;#10;Dificultad: "&amp;I259&amp;"&amp;#10;Más información: "&amp;J259&amp;"&lt;/desc&gt;&lt;/wpt&gt;"</f>
        <v>&lt;wpt lat="37.1032938" lon="-3.2536722"&gt;&lt;ele&gt;3182&lt;/ele&gt;&lt;name&gt;Cerro Pelado&lt;/name&gt;&lt;desc&gt;Nombre oficial: &amp;#10;Altitud: 3182 m &amp;#10;Dificultad: Sin clasificar&amp;#10;Más información: &lt;/desc&gt;&lt;/wpt&gt;</v>
      </c>
      <c r="O259" s="48" t="str">
        <f>HYPERLINK("https://www.openstreetmap.org/edit#map=18/"&amp;G259 &amp; "/"&amp; H259 )</f>
        <v>https://www.openstreetmap.org/edit#map=18/37.1032938/-3.2536722</v>
      </c>
      <c r="P259" s="31" t="str">
        <f>"&lt;a href='https://www.windy.com/"&amp;G259&amp;"/"&amp;H259&amp;"/wind?"&amp;G259&amp;","&amp;H259&amp;",13' target='_blank'&gt;&lt;img src='/wp-content/uploads/icono-windy-small.png' alt='Windy' title='Viento Windy'&gt;&lt;/a&gt;"</f>
        <v>&lt;a href='https://www.windy.com/37.1032938/-3.2536722/wind?37.1032938,-3.2536722,13' target='_blank'&gt;&lt;img src='/wp-content/uploads/icono-windy-small.png' alt='Windy' title='Viento Windy'&gt;&lt;/a&gt;</v>
      </c>
      <c r="Q259" s="47" t="str">
        <f>HYPERLINK("https://www.windy.com/"&amp;G259&amp;"/"&amp;H259&amp;"/wind?"&amp;G259&amp;","&amp;H259&amp;",13")</f>
        <v>https://www.windy.com/37.1032938/-3.2536722/wind?37.1032938,-3.2536722,13</v>
      </c>
      <c r="R259" s="31" t="str">
        <f>"&lt;a href='https://www.meteoblue.com/es/tiempo/pronostico/multimodel/"&amp;G259 &amp; "N" &amp; H259 &amp; "E" &amp; "' target='_blank'&gt;" &amp;"&lt;img src='/wp-content/uploads/icono-meteoblue-small.png' alt='Meteoblue' title='Multimodel Meteoblue'&gt;" &amp; "&lt;/a&gt;"</f>
        <v>&lt;a href='https://www.meteoblue.com/es/tiempo/pronostico/multimodel/37.1032938N-3.2536722E' target='_blank'&gt;&lt;img src='/wp-content/uploads/icono-meteoblue-small.png' alt='Meteoblue' title='Multimodel Meteoblue'&gt;&lt;/a&gt;</v>
      </c>
      <c r="S259" s="47" t="str">
        <f>HYPERLINK("https://www.meteoblue.com/es/tiempo/pronostico/multimodel/"&amp;G259 &amp; "N" &amp; H259 &amp; "E")</f>
        <v>https://www.meteoblue.com/es/tiempo/pronostico/multimodel/37.1032938N-3.2536722E</v>
      </c>
      <c r="T259" s="31" t="str">
        <f>"&lt;a href='https://brouter.de/brouter-web/#map=13/"&amp;G259&amp;"/"&amp;H259&amp;"/OpenTopoMap&amp;pois="&amp;H259&amp;","&amp;G259&amp; "' target='_blank'&gt;" &amp;"&lt;img src='/wp-content/uploads/icono-mapa-topografico-small.png' alt='Mapa topográfico brouter.de' title='Mapa topográfico brouter.de'&gt;" &amp; "&lt;/a&gt;"</f>
        <v>&lt;a href='https://brouter.de/brouter-web/#map=13/37.1032938/-3.2536722/OpenTopoMap&amp;pois=-3.2536722,37.1032938' target='_blank'&gt;&lt;img src='/wp-content/uploads/icono-mapa-topografico-small.png' alt='Mapa topográfico brouter.de' title='Mapa topográfico brouter.de'&gt;&lt;/a&gt;</v>
      </c>
      <c r="U259" s="47" t="str">
        <f>HYPERLINK("https://brouter.de/brouter-web/#map=13/"&amp;G259&amp;"/"&amp;H259&amp;"/OpenTopoMap&amp;pois="&amp;H259&amp;","&amp;G259)</f>
        <v>https://brouter.de/brouter-web/#map=13/37.1032938/-3.2536722/OpenTopoMap&amp;pois=-3.2536722,37.1032938</v>
      </c>
      <c r="V259" s="31" t="str">
        <f>"&lt;a href='https://gpx.studio/app#13/"&amp;G259&amp;"/"&amp;H259&amp;"' target='_blank'&gt;" &amp;"&lt;img src='/wp-content/uploads/icono-mapa-topografico-gpx-studio-small.png' alt='Mapa topográfico gpx.studio' title='Mapa topográfico gpx.studio'&gt;" &amp; "&lt;/a&gt;"</f>
        <v>&lt;a href='https://gpx.studio/app#13/37.1032938/-3.2536722' target='_blank'&gt;&lt;img src='/wp-content/uploads/icono-mapa-topografico-gpx-studio-small.png' alt='Mapa topográfico gpx.studio' title='Mapa topográfico gpx.studio'&gt;&lt;/a&gt;</v>
      </c>
      <c r="W259" s="47" t="str">
        <f>HYPERLINK("https://gpx.studio/app#13/"&amp;G259&amp;"/"&amp;H259)</f>
        <v>https://gpx.studio/app#13/37.1032938/-3.2536722</v>
      </c>
      <c r="X259" s="47" t="str">
        <f>HYPERLINK("https://nakarte.me/#m=13/"&amp;G259&amp;"/"&amp;H259&amp;"&amp;l=Czt/Sa")</f>
        <v>https://nakarte.me/#m=13/37.1032938/-3.2536722&amp;l=Czt/Sa</v>
      </c>
      <c r="Y259" s="31" t="str">
        <f>"&lt;a href='https://www.google.com/maps/dir/42.8664,-2.6852/" &amp; G259&amp; "," &amp; H259 &amp; "' target='_blank'&gt;" &amp;"&lt;img src='/wp-content/uploads/icono-navegacion-google-maps-small.png' alt='Navegación Google Maps' title='Navegación Google Maps'&gt;" &amp; "&lt;/a&gt;"</f>
        <v>&lt;a href='https://www.google.com/maps/dir/42.8664,-2.6852/37.1032938,-3.2536722' target='_blank'&gt;&lt;img src='/wp-content/uploads/icono-navegacion-google-maps-small.png' alt='Navegación Google Maps' title='Navegación Google Maps'&gt;&lt;/a&gt;</v>
      </c>
      <c r="Z259" s="46" t="str">
        <f>"&lt;a style='display: block; text-align: center; padding: 0px 0; font-size: 1.4em;' href='https://tresmiles.es/mapa.html?lat="&amp;G259&amp;"&amp;lon="&amp;H259&amp;"&amp;zoom=17'&gt;&lt;img src='/wp-content/uploads/icono-mapa-topografico-small.png' alt='Mapa' title='Mapa'&gt;&lt;/a&gt;"</f>
        <v>&lt;a style='display: block; text-align: center; padding: 0px 0; font-size: 1.4em;' href='https://tresmiles.es/mapa.html?lat=37.1032938&amp;lon=-3.2536722&amp;zoom=17'&gt;&lt;img src='/wp-content/uploads/icono-mapa-topografico-small.png' alt='Mapa' title='Mapa'&gt;&lt;/a&gt;</v>
      </c>
      <c r="AA259" s="46" t="str">
        <f>IF(J259="",
"",
"&lt;div style='display: block; text-align: center; padding: 0px 0; font-size: 1.4em;'&gt;"&amp;
"&lt;a href='#!' class='open-popup' data-info='"&amp;"ℹ "&amp;J259&amp;"'&gt;"&amp;
"&lt;img src='/wp-content/uploads/icono-informacion-small.png' alt='Más información' title='Más información'&gt;"
&amp;"&lt;/a&gt;&lt;/div&gt;"
)</f>
        <v/>
      </c>
    </row>
    <row r="260" spans="1:27" ht="14.5" customHeight="1" x14ac:dyDescent="0.35">
      <c r="A260" s="32" t="s">
        <v>1025</v>
      </c>
      <c r="B260" s="32" t="s">
        <v>1912</v>
      </c>
      <c r="C260" s="32" t="s">
        <v>1913</v>
      </c>
      <c r="D260" s="33" t="s">
        <v>1944</v>
      </c>
      <c r="F260" s="34">
        <v>3182</v>
      </c>
      <c r="G260" s="28" t="s">
        <v>2036</v>
      </c>
      <c r="H260" s="28" t="s">
        <v>2037</v>
      </c>
      <c r="I260" s="28" t="s">
        <v>2242</v>
      </c>
      <c r="M260" s="55">
        <v>0</v>
      </c>
      <c r="N260" s="46" t="str">
        <f>"&lt;wpt lat="""&amp;G260&amp;""" lon="""&amp;H260&amp;"""&gt;&lt;ele&gt;"&amp;F260&amp;"&lt;/ele&gt;&lt;name&gt;"&amp;D260&amp;"&lt;/name&gt;&lt;desc&gt;Nombre oficial: "&amp;E260&amp;"&amp;#10;Altitud: "&amp;F260&amp;" m &amp;#10;Dificultad: "&amp;I260&amp;"&amp;#10;Más información: "&amp;J260&amp;"&lt;/desc&gt;&lt;/wpt&gt;"</f>
        <v>&lt;wpt lat="37.0552014" lon="-3.3335433"&gt;&lt;ele&gt;3182&lt;/ele&gt;&lt;name&gt;Cerro Boto&lt;/name&gt;&lt;desc&gt;Nombre oficial: &amp;#10;Altitud: 3182 m &amp;#10;Dificultad: Sin clasificar&amp;#10;Más información: &lt;/desc&gt;&lt;/wpt&gt;</v>
      </c>
      <c r="O260" s="48" t="str">
        <f>HYPERLINK("https://www.openstreetmap.org/edit#map=18/"&amp;G260 &amp; "/"&amp; H260 )</f>
        <v>https://www.openstreetmap.org/edit#map=18/37.0552014/-3.3335433</v>
      </c>
      <c r="P260" s="31" t="str">
        <f>"&lt;a href='https://www.windy.com/"&amp;G260&amp;"/"&amp;H260&amp;"/wind?"&amp;G260&amp;","&amp;H260&amp;",13' target='_blank'&gt;&lt;img src='/wp-content/uploads/icono-windy-small.png' alt='Windy' title='Viento Windy'&gt;&lt;/a&gt;"</f>
        <v>&lt;a href='https://www.windy.com/37.0552014/-3.3335433/wind?37.0552014,-3.3335433,13' target='_blank'&gt;&lt;img src='/wp-content/uploads/icono-windy-small.png' alt='Windy' title='Viento Windy'&gt;&lt;/a&gt;</v>
      </c>
      <c r="Q260" s="47" t="str">
        <f>HYPERLINK("https://www.windy.com/"&amp;G260&amp;"/"&amp;H260&amp;"/wind?"&amp;G260&amp;","&amp;H260&amp;",13")</f>
        <v>https://www.windy.com/37.0552014/-3.3335433/wind?37.0552014,-3.3335433,13</v>
      </c>
      <c r="R260" s="31" t="str">
        <f>"&lt;a href='https://www.meteoblue.com/es/tiempo/pronostico/multimodel/"&amp;G260 &amp; "N" &amp; H260 &amp; "E" &amp; "' target='_blank'&gt;" &amp;"&lt;img src='/wp-content/uploads/icono-meteoblue-small.png' alt='Meteoblue' title='Multimodel Meteoblue'&gt;" &amp; "&lt;/a&gt;"</f>
        <v>&lt;a href='https://www.meteoblue.com/es/tiempo/pronostico/multimodel/37.0552014N-3.3335433E' target='_blank'&gt;&lt;img src='/wp-content/uploads/icono-meteoblue-small.png' alt='Meteoblue' title='Multimodel Meteoblue'&gt;&lt;/a&gt;</v>
      </c>
      <c r="S260" s="47" t="str">
        <f>HYPERLINK("https://www.meteoblue.com/es/tiempo/pronostico/multimodel/"&amp;G260 &amp; "N" &amp; H260 &amp; "E")</f>
        <v>https://www.meteoblue.com/es/tiempo/pronostico/multimodel/37.0552014N-3.3335433E</v>
      </c>
      <c r="T260" s="31" t="str">
        <f>"&lt;a href='https://brouter.de/brouter-web/#map=13/"&amp;G260&amp;"/"&amp;H260&amp;"/OpenTopoMap&amp;pois="&amp;H260&amp;","&amp;G260&amp; "' target='_blank'&gt;" &amp;"&lt;img src='/wp-content/uploads/icono-mapa-topografico-small.png' alt='Mapa topográfico brouter.de' title='Mapa topográfico brouter.de'&gt;" &amp; "&lt;/a&gt;"</f>
        <v>&lt;a href='https://brouter.de/brouter-web/#map=13/37.0552014/-3.3335433/OpenTopoMap&amp;pois=-3.3335433,37.0552014' target='_blank'&gt;&lt;img src='/wp-content/uploads/icono-mapa-topografico-small.png' alt='Mapa topográfico brouter.de' title='Mapa topográfico brouter.de'&gt;&lt;/a&gt;</v>
      </c>
      <c r="U260" s="47" t="str">
        <f>HYPERLINK("https://brouter.de/brouter-web/#map=13/"&amp;G260&amp;"/"&amp;H260&amp;"/OpenTopoMap&amp;pois="&amp;H260&amp;","&amp;G260)</f>
        <v>https://brouter.de/brouter-web/#map=13/37.0552014/-3.3335433/OpenTopoMap&amp;pois=-3.3335433,37.0552014</v>
      </c>
      <c r="V260" s="31" t="str">
        <f>"&lt;a href='https://gpx.studio/app#13/"&amp;G260&amp;"/"&amp;H260&amp;"' target='_blank'&gt;" &amp;"&lt;img src='/wp-content/uploads/icono-mapa-topografico-gpx-studio-small.png' alt='Mapa topográfico gpx.studio' title='Mapa topográfico gpx.studio'&gt;" &amp; "&lt;/a&gt;"</f>
        <v>&lt;a href='https://gpx.studio/app#13/37.0552014/-3.3335433' target='_blank'&gt;&lt;img src='/wp-content/uploads/icono-mapa-topografico-gpx-studio-small.png' alt='Mapa topográfico gpx.studio' title='Mapa topográfico gpx.studio'&gt;&lt;/a&gt;</v>
      </c>
      <c r="W260" s="47" t="str">
        <f>HYPERLINK("https://gpx.studio/app#13/"&amp;G260&amp;"/"&amp;H260)</f>
        <v>https://gpx.studio/app#13/37.0552014/-3.3335433</v>
      </c>
      <c r="X260" s="47" t="str">
        <f>HYPERLINK("https://nakarte.me/#m=13/"&amp;G260&amp;"/"&amp;H260&amp;"&amp;l=Czt/Sa")</f>
        <v>https://nakarte.me/#m=13/37.0552014/-3.3335433&amp;l=Czt/Sa</v>
      </c>
      <c r="Y260" s="31" t="str">
        <f>"&lt;a href='https://www.google.com/maps/dir/42.8664,-2.6852/" &amp; G260&amp; "," &amp; H260 &amp; "' target='_blank'&gt;" &amp;"&lt;img src='/wp-content/uploads/icono-navegacion-google-maps-small.png' alt='Navegación Google Maps' title='Navegación Google Maps'&gt;" &amp; "&lt;/a&gt;"</f>
        <v>&lt;a href='https://www.google.com/maps/dir/42.8664,-2.6852/37.0552014,-3.3335433' target='_blank'&gt;&lt;img src='/wp-content/uploads/icono-navegacion-google-maps-small.png' alt='Navegación Google Maps' title='Navegación Google Maps'&gt;&lt;/a&gt;</v>
      </c>
      <c r="Z260" s="46" t="str">
        <f>"&lt;a style='display: block; text-align: center; padding: 0px 0; font-size: 1.4em;' href='https://tresmiles.es/mapa.html?lat="&amp;G260&amp;"&amp;lon="&amp;H260&amp;"&amp;zoom=17'&gt;&lt;img src='/wp-content/uploads/icono-mapa-topografico-small.png' alt='Mapa' title='Mapa'&gt;&lt;/a&gt;"</f>
        <v>&lt;a style='display: block; text-align: center; padding: 0px 0; font-size: 1.4em;' href='https://tresmiles.es/mapa.html?lat=37.0552014&amp;lon=-3.3335433&amp;zoom=17'&gt;&lt;img src='/wp-content/uploads/icono-mapa-topografico-small.png' alt='Mapa' title='Mapa'&gt;&lt;/a&gt;</v>
      </c>
      <c r="AA260" s="46" t="str">
        <f>IF(J260="",
"",
"&lt;div style='display: block; text-align: center; padding: 0px 0; font-size: 1.4em;'&gt;"&amp;
"&lt;a href='#!' class='open-popup' data-info='"&amp;"ℹ "&amp;J260&amp;"'&gt;"&amp;
"&lt;img src='/wp-content/uploads/icono-informacion-small.png' alt='Más información' title='Más información'&gt;"
&amp;"&lt;/a&gt;&lt;/div&gt;"
)</f>
        <v/>
      </c>
    </row>
    <row r="261" spans="1:27" ht="14.5" customHeight="1" x14ac:dyDescent="0.35">
      <c r="A261" s="32" t="s">
        <v>1025</v>
      </c>
      <c r="B261" s="32" t="s">
        <v>1912</v>
      </c>
      <c r="C261" s="32" t="s">
        <v>1913</v>
      </c>
      <c r="D261" s="33" t="s">
        <v>1945</v>
      </c>
      <c r="F261" s="34">
        <v>3154</v>
      </c>
      <c r="G261" s="28" t="s">
        <v>2038</v>
      </c>
      <c r="H261" s="28" t="s">
        <v>2039</v>
      </c>
      <c r="I261" s="28" t="s">
        <v>2242</v>
      </c>
      <c r="M261" s="55">
        <v>0</v>
      </c>
      <c r="N261" s="46" t="str">
        <f>"&lt;wpt lat="""&amp;G261&amp;""" lon="""&amp;H261&amp;"""&gt;&lt;ele&gt;"&amp;F261&amp;"&lt;/ele&gt;&lt;name&gt;"&amp;D261&amp;"&lt;/name&gt;&lt;desc&gt;Nombre oficial: "&amp;E261&amp;"&amp;#10;Altitud: "&amp;F261&amp;" m &amp;#10;Dificultad: "&amp;I261&amp;"&amp;#10;Más información: "&amp;J261&amp;"&lt;/desc&gt;&lt;/wpt&gt;"</f>
        <v>&lt;wpt lat="37.1106886" lon="-3.2745004"&gt;&lt;ele&gt;3154&lt;/ele&gt;&lt;name&gt;Puntal de los Cuartos&lt;/name&gt;&lt;desc&gt;Nombre oficial: &amp;#10;Altitud: 3154 m &amp;#10;Dificultad: Sin clasificar&amp;#10;Más información: &lt;/desc&gt;&lt;/wpt&gt;</v>
      </c>
      <c r="O261" s="48" t="str">
        <f>HYPERLINK("https://www.openstreetmap.org/edit#map=18/"&amp;G261 &amp; "/"&amp; H261 )</f>
        <v>https://www.openstreetmap.org/edit#map=18/37.1106886/-3.2745004</v>
      </c>
      <c r="P261" s="31" t="str">
        <f>"&lt;a href='https://www.windy.com/"&amp;G261&amp;"/"&amp;H261&amp;"/wind?"&amp;G261&amp;","&amp;H261&amp;",13' target='_blank'&gt;&lt;img src='/wp-content/uploads/icono-windy-small.png' alt='Windy' title='Viento Windy'&gt;&lt;/a&gt;"</f>
        <v>&lt;a href='https://www.windy.com/37.1106886/-3.2745004/wind?37.1106886,-3.2745004,13' target='_blank'&gt;&lt;img src='/wp-content/uploads/icono-windy-small.png' alt='Windy' title='Viento Windy'&gt;&lt;/a&gt;</v>
      </c>
      <c r="Q261" s="47" t="str">
        <f>HYPERLINK("https://www.windy.com/"&amp;G261&amp;"/"&amp;H261&amp;"/wind?"&amp;G261&amp;","&amp;H261&amp;",13")</f>
        <v>https://www.windy.com/37.1106886/-3.2745004/wind?37.1106886,-3.2745004,13</v>
      </c>
      <c r="R261" s="31" t="str">
        <f>"&lt;a href='https://www.meteoblue.com/es/tiempo/pronostico/multimodel/"&amp;G261 &amp; "N" &amp; H261 &amp; "E" &amp; "' target='_blank'&gt;" &amp;"&lt;img src='/wp-content/uploads/icono-meteoblue-small.png' alt='Meteoblue' title='Multimodel Meteoblue'&gt;" &amp; "&lt;/a&gt;"</f>
        <v>&lt;a href='https://www.meteoblue.com/es/tiempo/pronostico/multimodel/37.1106886N-3.2745004E' target='_blank'&gt;&lt;img src='/wp-content/uploads/icono-meteoblue-small.png' alt='Meteoblue' title='Multimodel Meteoblue'&gt;&lt;/a&gt;</v>
      </c>
      <c r="S261" s="47" t="str">
        <f>HYPERLINK("https://www.meteoblue.com/es/tiempo/pronostico/multimodel/"&amp;G261 &amp; "N" &amp; H261 &amp; "E")</f>
        <v>https://www.meteoblue.com/es/tiempo/pronostico/multimodel/37.1106886N-3.2745004E</v>
      </c>
      <c r="T261" s="31" t="str">
        <f>"&lt;a href='https://brouter.de/brouter-web/#map=13/"&amp;G261&amp;"/"&amp;H261&amp;"/OpenTopoMap&amp;pois="&amp;H261&amp;","&amp;G261&amp; "' target='_blank'&gt;" &amp;"&lt;img src='/wp-content/uploads/icono-mapa-topografico-small.png' alt='Mapa topográfico brouter.de' title='Mapa topográfico brouter.de'&gt;" &amp; "&lt;/a&gt;"</f>
        <v>&lt;a href='https://brouter.de/brouter-web/#map=13/37.1106886/-3.2745004/OpenTopoMap&amp;pois=-3.2745004,37.1106886' target='_blank'&gt;&lt;img src='/wp-content/uploads/icono-mapa-topografico-small.png' alt='Mapa topográfico brouter.de' title='Mapa topográfico brouter.de'&gt;&lt;/a&gt;</v>
      </c>
      <c r="U261" s="47" t="str">
        <f>HYPERLINK("https://brouter.de/brouter-web/#map=13/"&amp;G261&amp;"/"&amp;H261&amp;"/OpenTopoMap&amp;pois="&amp;H261&amp;","&amp;G261)</f>
        <v>https://brouter.de/brouter-web/#map=13/37.1106886/-3.2745004/OpenTopoMap&amp;pois=-3.2745004,37.1106886</v>
      </c>
      <c r="V261" s="31" t="str">
        <f>"&lt;a href='https://gpx.studio/app#13/"&amp;G261&amp;"/"&amp;H261&amp;"' target='_blank'&gt;" &amp;"&lt;img src='/wp-content/uploads/icono-mapa-topografico-gpx-studio-small.png' alt='Mapa topográfico gpx.studio' title='Mapa topográfico gpx.studio'&gt;" &amp; "&lt;/a&gt;"</f>
        <v>&lt;a href='https://gpx.studio/app#13/37.1106886/-3.2745004' target='_blank'&gt;&lt;img src='/wp-content/uploads/icono-mapa-topografico-gpx-studio-small.png' alt='Mapa topográfico gpx.studio' title='Mapa topográfico gpx.studio'&gt;&lt;/a&gt;</v>
      </c>
      <c r="W261" s="47" t="str">
        <f>HYPERLINK("https://gpx.studio/app#13/"&amp;G261&amp;"/"&amp;H261)</f>
        <v>https://gpx.studio/app#13/37.1106886/-3.2745004</v>
      </c>
      <c r="X261" s="47" t="str">
        <f>HYPERLINK("https://nakarte.me/#m=13/"&amp;G261&amp;"/"&amp;H261&amp;"&amp;l=Czt/Sa")</f>
        <v>https://nakarte.me/#m=13/37.1106886/-3.2745004&amp;l=Czt/Sa</v>
      </c>
      <c r="Y261" s="31" t="str">
        <f>"&lt;a href='https://www.google.com/maps/dir/42.8664,-2.6852/" &amp; G261&amp; "," &amp; H261 &amp; "' target='_blank'&gt;" &amp;"&lt;img src='/wp-content/uploads/icono-navegacion-google-maps-small.png' alt='Navegación Google Maps' title='Navegación Google Maps'&gt;" &amp; "&lt;/a&gt;"</f>
        <v>&lt;a href='https://www.google.com/maps/dir/42.8664,-2.6852/37.1106886,-3.2745004' target='_blank'&gt;&lt;img src='/wp-content/uploads/icono-navegacion-google-maps-small.png' alt='Navegación Google Maps' title='Navegación Google Maps'&gt;&lt;/a&gt;</v>
      </c>
      <c r="Z261" s="46" t="str">
        <f>"&lt;a style='display: block; text-align: center; padding: 0px 0; font-size: 1.4em;' href='https://tresmiles.es/mapa.html?lat="&amp;G261&amp;"&amp;lon="&amp;H261&amp;"&amp;zoom=17'&gt;&lt;img src='/wp-content/uploads/icono-mapa-topografico-small.png' alt='Mapa' title='Mapa'&gt;&lt;/a&gt;"</f>
        <v>&lt;a style='display: block; text-align: center; padding: 0px 0; font-size: 1.4em;' href='https://tresmiles.es/mapa.html?lat=37.1106886&amp;lon=-3.2745004&amp;zoom=17'&gt;&lt;img src='/wp-content/uploads/icono-mapa-topografico-small.png' alt='Mapa' title='Mapa'&gt;&lt;/a&gt;</v>
      </c>
      <c r="AA261" s="46" t="str">
        <f>IF(J261="",
"",
"&lt;div style='display: block; text-align: center; padding: 0px 0; font-size: 1.4em;'&gt;"&amp;
"&lt;a href='#!' class='open-popup' data-info='"&amp;"ℹ "&amp;J261&amp;"'&gt;"&amp;
"&lt;img src='/wp-content/uploads/icono-informacion-small.png' alt='Más información' title='Más información'&gt;"
&amp;"&lt;/a&gt;&lt;/div&gt;"
)</f>
        <v/>
      </c>
    </row>
    <row r="262" spans="1:27" ht="14.5" customHeight="1" x14ac:dyDescent="0.35">
      <c r="A262" s="32" t="s">
        <v>1025</v>
      </c>
      <c r="B262" s="32" t="s">
        <v>1912</v>
      </c>
      <c r="C262" s="32" t="s">
        <v>1913</v>
      </c>
      <c r="D262" s="33" t="s">
        <v>1946</v>
      </c>
      <c r="F262" s="34">
        <v>3153</v>
      </c>
      <c r="G262" s="28" t="s">
        <v>2040</v>
      </c>
      <c r="H262" s="28" t="s">
        <v>2041</v>
      </c>
      <c r="I262" s="28" t="s">
        <v>2242</v>
      </c>
      <c r="M262" s="55">
        <v>0</v>
      </c>
      <c r="N262" s="46" t="str">
        <f>"&lt;wpt lat="""&amp;G262&amp;""" lon="""&amp;H262&amp;"""&gt;&lt;ele&gt;"&amp;F262&amp;"&lt;/ele&gt;&lt;name&gt;"&amp;D262&amp;"&lt;/name&gt;&lt;desc&gt;Nombre oficial: "&amp;E262&amp;"&amp;#10;Altitud: "&amp;F262&amp;" m &amp;#10;Dificultad: "&amp;I262&amp;"&amp;#10;Más información: "&amp;J262&amp;"&lt;/desc&gt;&lt;/wpt&gt;"</f>
        <v>&lt;wpt lat="37.0566845" lon="-3.3303354"&gt;&lt;ele&gt;3153&lt;/ele&gt;&lt;name&gt;Puntal de Laguna Larga&lt;/name&gt;&lt;desc&gt;Nombre oficial: &amp;#10;Altitud: 3153 m &amp;#10;Dificultad: Sin clasificar&amp;#10;Más información: &lt;/desc&gt;&lt;/wpt&gt;</v>
      </c>
      <c r="O262" s="48" t="str">
        <f>HYPERLINK("https://www.openstreetmap.org/edit#map=18/"&amp;G262 &amp; "/"&amp; H262 )</f>
        <v>https://www.openstreetmap.org/edit#map=18/37.0566845/-3.3303354</v>
      </c>
      <c r="P262" s="31" t="str">
        <f>"&lt;a href='https://www.windy.com/"&amp;G262&amp;"/"&amp;H262&amp;"/wind?"&amp;G262&amp;","&amp;H262&amp;",13' target='_blank'&gt;&lt;img src='/wp-content/uploads/icono-windy-small.png' alt='Windy' title='Viento Windy'&gt;&lt;/a&gt;"</f>
        <v>&lt;a href='https://www.windy.com/37.0566845/-3.3303354/wind?37.0566845,-3.3303354,13' target='_blank'&gt;&lt;img src='/wp-content/uploads/icono-windy-small.png' alt='Windy' title='Viento Windy'&gt;&lt;/a&gt;</v>
      </c>
      <c r="Q262" s="47" t="str">
        <f>HYPERLINK("https://www.windy.com/"&amp;G262&amp;"/"&amp;H262&amp;"/wind?"&amp;G262&amp;","&amp;H262&amp;",13")</f>
        <v>https://www.windy.com/37.0566845/-3.3303354/wind?37.0566845,-3.3303354,13</v>
      </c>
      <c r="R262" s="31" t="str">
        <f>"&lt;a href='https://www.meteoblue.com/es/tiempo/pronostico/multimodel/"&amp;G262 &amp; "N" &amp; H262 &amp; "E" &amp; "' target='_blank'&gt;" &amp;"&lt;img src='/wp-content/uploads/icono-meteoblue-small.png' alt='Meteoblue' title='Multimodel Meteoblue'&gt;" &amp; "&lt;/a&gt;"</f>
        <v>&lt;a href='https://www.meteoblue.com/es/tiempo/pronostico/multimodel/37.0566845N-3.3303354E' target='_blank'&gt;&lt;img src='/wp-content/uploads/icono-meteoblue-small.png' alt='Meteoblue' title='Multimodel Meteoblue'&gt;&lt;/a&gt;</v>
      </c>
      <c r="S262" s="47" t="str">
        <f>HYPERLINK("https://www.meteoblue.com/es/tiempo/pronostico/multimodel/"&amp;G262 &amp; "N" &amp; H262 &amp; "E")</f>
        <v>https://www.meteoblue.com/es/tiempo/pronostico/multimodel/37.0566845N-3.3303354E</v>
      </c>
      <c r="T262" s="31" t="str">
        <f>"&lt;a href='https://brouter.de/brouter-web/#map=13/"&amp;G262&amp;"/"&amp;H262&amp;"/OpenTopoMap&amp;pois="&amp;H262&amp;","&amp;G262&amp; "' target='_blank'&gt;" &amp;"&lt;img src='/wp-content/uploads/icono-mapa-topografico-small.png' alt='Mapa topográfico brouter.de' title='Mapa topográfico brouter.de'&gt;" &amp; "&lt;/a&gt;"</f>
        <v>&lt;a href='https://brouter.de/brouter-web/#map=13/37.0566845/-3.3303354/OpenTopoMap&amp;pois=-3.3303354,37.0566845' target='_blank'&gt;&lt;img src='/wp-content/uploads/icono-mapa-topografico-small.png' alt='Mapa topográfico brouter.de' title='Mapa topográfico brouter.de'&gt;&lt;/a&gt;</v>
      </c>
      <c r="U262" s="47" t="str">
        <f>HYPERLINK("https://brouter.de/brouter-web/#map=13/"&amp;G262&amp;"/"&amp;H262&amp;"/OpenTopoMap&amp;pois="&amp;H262&amp;","&amp;G262)</f>
        <v>https://brouter.de/brouter-web/#map=13/37.0566845/-3.3303354/OpenTopoMap&amp;pois=-3.3303354,37.0566845</v>
      </c>
      <c r="V262" s="31" t="str">
        <f>"&lt;a href='https://gpx.studio/app#13/"&amp;G262&amp;"/"&amp;H262&amp;"' target='_blank'&gt;" &amp;"&lt;img src='/wp-content/uploads/icono-mapa-topografico-gpx-studio-small.png' alt='Mapa topográfico gpx.studio' title='Mapa topográfico gpx.studio'&gt;" &amp; "&lt;/a&gt;"</f>
        <v>&lt;a href='https://gpx.studio/app#13/37.0566845/-3.3303354' target='_blank'&gt;&lt;img src='/wp-content/uploads/icono-mapa-topografico-gpx-studio-small.png' alt='Mapa topográfico gpx.studio' title='Mapa topográfico gpx.studio'&gt;&lt;/a&gt;</v>
      </c>
      <c r="W262" s="47" t="str">
        <f>HYPERLINK("https://gpx.studio/app#13/"&amp;G262&amp;"/"&amp;H262)</f>
        <v>https://gpx.studio/app#13/37.0566845/-3.3303354</v>
      </c>
      <c r="X262" s="47" t="str">
        <f>HYPERLINK("https://nakarte.me/#m=13/"&amp;G262&amp;"/"&amp;H262&amp;"&amp;l=Czt/Sa")</f>
        <v>https://nakarte.me/#m=13/37.0566845/-3.3303354&amp;l=Czt/Sa</v>
      </c>
      <c r="Y262" s="31" t="str">
        <f>"&lt;a href='https://www.google.com/maps/dir/42.8664,-2.6852/" &amp; G262&amp; "," &amp; H262 &amp; "' target='_blank'&gt;" &amp;"&lt;img src='/wp-content/uploads/icono-navegacion-google-maps-small.png' alt='Navegación Google Maps' title='Navegación Google Maps'&gt;" &amp; "&lt;/a&gt;"</f>
        <v>&lt;a href='https://www.google.com/maps/dir/42.8664,-2.6852/37.0566845,-3.3303354' target='_blank'&gt;&lt;img src='/wp-content/uploads/icono-navegacion-google-maps-small.png' alt='Navegación Google Maps' title='Navegación Google Maps'&gt;&lt;/a&gt;</v>
      </c>
      <c r="Z262" s="46" t="str">
        <f>"&lt;a style='display: block; text-align: center; padding: 0px 0; font-size: 1.4em;' href='https://tresmiles.es/mapa.html?lat="&amp;G262&amp;"&amp;lon="&amp;H262&amp;"&amp;zoom=17'&gt;&lt;img src='/wp-content/uploads/icono-mapa-topografico-small.png' alt='Mapa' title='Mapa'&gt;&lt;/a&gt;"</f>
        <v>&lt;a style='display: block; text-align: center; padding: 0px 0; font-size: 1.4em;' href='https://tresmiles.es/mapa.html?lat=37.0566845&amp;lon=-3.3303354&amp;zoom=17'&gt;&lt;img src='/wp-content/uploads/icono-mapa-topografico-small.png' alt='Mapa' title='Mapa'&gt;&lt;/a&gt;</v>
      </c>
      <c r="AA262" s="46" t="str">
        <f>IF(J262="",
"",
"&lt;div style='display: block; text-align: center; padding: 0px 0; font-size: 1.4em;'&gt;"&amp;
"&lt;a href='#!' class='open-popup' data-info='"&amp;"ℹ "&amp;J262&amp;"'&gt;"&amp;
"&lt;img src='/wp-content/uploads/icono-informacion-small.png' alt='Más información' title='Más información'&gt;"
&amp;"&lt;/a&gt;&lt;/div&gt;"
)</f>
        <v/>
      </c>
    </row>
    <row r="263" spans="1:27" ht="14.5" customHeight="1" x14ac:dyDescent="0.35">
      <c r="A263" s="32" t="s">
        <v>1025</v>
      </c>
      <c r="B263" s="32" t="s">
        <v>1912</v>
      </c>
      <c r="C263" s="32" t="s">
        <v>1913</v>
      </c>
      <c r="D263" s="33" t="s">
        <v>1947</v>
      </c>
      <c r="F263" s="34">
        <v>3152</v>
      </c>
      <c r="G263" s="28" t="s">
        <v>2042</v>
      </c>
      <c r="H263" s="28" t="s">
        <v>2043</v>
      </c>
      <c r="I263" s="28" t="s">
        <v>2242</v>
      </c>
      <c r="M263" s="55">
        <v>0</v>
      </c>
      <c r="N263" s="46" t="str">
        <f>"&lt;wpt lat="""&amp;G263&amp;""" lon="""&amp;H263&amp;"""&gt;&lt;ele&gt;"&amp;F263&amp;"&lt;/ele&gt;&lt;name&gt;"&amp;D263&amp;"&lt;/name&gt;&lt;desc&gt;Nombre oficial: "&amp;E263&amp;"&amp;#10;Altitud: "&amp;F263&amp;" m &amp;#10;Dificultad: "&amp;I263&amp;"&amp;#10;Más información: "&amp;J263&amp;"&lt;/desc&gt;&lt;/wpt&gt;"</f>
        <v>&lt;wpt lat="37.0395330" lon="-3.4048781"&gt;&lt;ele&gt;3152&lt;/ele&gt;&lt;name&gt;Tozal del Cartujo&lt;/name&gt;&lt;desc&gt;Nombre oficial: &amp;#10;Altitud: 3152 m &amp;#10;Dificultad: Sin clasificar&amp;#10;Más información: &lt;/desc&gt;&lt;/wpt&gt;</v>
      </c>
      <c r="O263" s="48" t="str">
        <f>HYPERLINK("https://www.openstreetmap.org/edit#map=18/"&amp;G263 &amp; "/"&amp; H263 )</f>
        <v>https://www.openstreetmap.org/edit#map=18/37.0395330/-3.4048781</v>
      </c>
      <c r="P263" s="31" t="str">
        <f>"&lt;a href='https://www.windy.com/"&amp;G263&amp;"/"&amp;H263&amp;"/wind?"&amp;G263&amp;","&amp;H263&amp;",13' target='_blank'&gt;&lt;img src='/wp-content/uploads/icono-windy-small.png' alt='Windy' title='Viento Windy'&gt;&lt;/a&gt;"</f>
        <v>&lt;a href='https://www.windy.com/37.0395330/-3.4048781/wind?37.0395330,-3.4048781,13' target='_blank'&gt;&lt;img src='/wp-content/uploads/icono-windy-small.png' alt='Windy' title='Viento Windy'&gt;&lt;/a&gt;</v>
      </c>
      <c r="Q263" s="47" t="str">
        <f>HYPERLINK("https://www.windy.com/"&amp;G263&amp;"/"&amp;H263&amp;"/wind?"&amp;G263&amp;","&amp;H263&amp;",13")</f>
        <v>https://www.windy.com/37.0395330/-3.4048781/wind?37.0395330,-3.4048781,13</v>
      </c>
      <c r="R263" s="31" t="str">
        <f>"&lt;a href='https://www.meteoblue.com/es/tiempo/pronostico/multimodel/"&amp;G263 &amp; "N" &amp; H263 &amp; "E" &amp; "' target='_blank'&gt;" &amp;"&lt;img src='/wp-content/uploads/icono-meteoblue-small.png' alt='Meteoblue' title='Multimodel Meteoblue'&gt;" &amp; "&lt;/a&gt;"</f>
        <v>&lt;a href='https://www.meteoblue.com/es/tiempo/pronostico/multimodel/37.0395330N-3.4048781E' target='_blank'&gt;&lt;img src='/wp-content/uploads/icono-meteoblue-small.png' alt='Meteoblue' title='Multimodel Meteoblue'&gt;&lt;/a&gt;</v>
      </c>
      <c r="S263" s="47" t="str">
        <f>HYPERLINK("https://www.meteoblue.com/es/tiempo/pronostico/multimodel/"&amp;G263 &amp; "N" &amp; H263 &amp; "E")</f>
        <v>https://www.meteoblue.com/es/tiempo/pronostico/multimodel/37.0395330N-3.4048781E</v>
      </c>
      <c r="T263" s="31" t="str">
        <f>"&lt;a href='https://brouter.de/brouter-web/#map=13/"&amp;G263&amp;"/"&amp;H263&amp;"/OpenTopoMap&amp;pois="&amp;H263&amp;","&amp;G263&amp; "' target='_blank'&gt;" &amp;"&lt;img src='/wp-content/uploads/icono-mapa-topografico-small.png' alt='Mapa topográfico brouter.de' title='Mapa topográfico brouter.de'&gt;" &amp; "&lt;/a&gt;"</f>
        <v>&lt;a href='https://brouter.de/brouter-web/#map=13/37.0395330/-3.4048781/OpenTopoMap&amp;pois=-3.4048781,37.0395330' target='_blank'&gt;&lt;img src='/wp-content/uploads/icono-mapa-topografico-small.png' alt='Mapa topográfico brouter.de' title='Mapa topográfico brouter.de'&gt;&lt;/a&gt;</v>
      </c>
      <c r="U263" s="47" t="str">
        <f>HYPERLINK("https://brouter.de/brouter-web/#map=13/"&amp;G263&amp;"/"&amp;H263&amp;"/OpenTopoMap&amp;pois="&amp;H263&amp;","&amp;G263)</f>
        <v>https://brouter.de/brouter-web/#map=13/37.0395330/-3.4048781/OpenTopoMap&amp;pois=-3.4048781,37.0395330</v>
      </c>
      <c r="V263" s="31" t="str">
        <f>"&lt;a href='https://gpx.studio/app#13/"&amp;G263&amp;"/"&amp;H263&amp;"' target='_blank'&gt;" &amp;"&lt;img src='/wp-content/uploads/icono-mapa-topografico-gpx-studio-small.png' alt='Mapa topográfico gpx.studio' title='Mapa topográfico gpx.studio'&gt;" &amp; "&lt;/a&gt;"</f>
        <v>&lt;a href='https://gpx.studio/app#13/37.0395330/-3.4048781' target='_blank'&gt;&lt;img src='/wp-content/uploads/icono-mapa-topografico-gpx-studio-small.png' alt='Mapa topográfico gpx.studio' title='Mapa topográfico gpx.studio'&gt;&lt;/a&gt;</v>
      </c>
      <c r="W263" s="47" t="str">
        <f>HYPERLINK("https://gpx.studio/app#13/"&amp;G263&amp;"/"&amp;H263)</f>
        <v>https://gpx.studio/app#13/37.0395330/-3.4048781</v>
      </c>
      <c r="X263" s="47" t="str">
        <f>HYPERLINK("https://nakarte.me/#m=13/"&amp;G263&amp;"/"&amp;H263&amp;"&amp;l=Czt/Sa")</f>
        <v>https://nakarte.me/#m=13/37.0395330/-3.4048781&amp;l=Czt/Sa</v>
      </c>
      <c r="Y263" s="31" t="str">
        <f>"&lt;a href='https://www.google.com/maps/dir/42.8664,-2.6852/" &amp; G263&amp; "," &amp; H263 &amp; "' target='_blank'&gt;" &amp;"&lt;img src='/wp-content/uploads/icono-navegacion-google-maps-small.png' alt='Navegación Google Maps' title='Navegación Google Maps'&gt;" &amp; "&lt;/a&gt;"</f>
        <v>&lt;a href='https://www.google.com/maps/dir/42.8664,-2.6852/37.0395330,-3.4048781' target='_blank'&gt;&lt;img src='/wp-content/uploads/icono-navegacion-google-maps-small.png' alt='Navegación Google Maps' title='Navegación Google Maps'&gt;&lt;/a&gt;</v>
      </c>
      <c r="Z263" s="46" t="str">
        <f>"&lt;a style='display: block; text-align: center; padding: 0px 0; font-size: 1.4em;' href='https://tresmiles.es/mapa.html?lat="&amp;G263&amp;"&amp;lon="&amp;H263&amp;"&amp;zoom=17'&gt;&lt;img src='/wp-content/uploads/icono-mapa-topografico-small.png' alt='Mapa' title='Mapa'&gt;&lt;/a&gt;"</f>
        <v>&lt;a style='display: block; text-align: center; padding: 0px 0; font-size: 1.4em;' href='https://tresmiles.es/mapa.html?lat=37.0395330&amp;lon=-3.4048781&amp;zoom=17'&gt;&lt;img src='/wp-content/uploads/icono-mapa-topografico-small.png' alt='Mapa' title='Mapa'&gt;&lt;/a&gt;</v>
      </c>
      <c r="AA263" s="46" t="str">
        <f>IF(J263="",
"",
"&lt;div style='display: block; text-align: center; padding: 0px 0; font-size: 1.4em;'&gt;"&amp;
"&lt;a href='#!' class='open-popup' data-info='"&amp;"ℹ "&amp;J263&amp;"'&gt;"&amp;
"&lt;img src='/wp-content/uploads/icono-informacion-small.png' alt='Más información' title='Más información'&gt;"
&amp;"&lt;/a&gt;&lt;/div&gt;"
)</f>
        <v/>
      </c>
    </row>
    <row r="264" spans="1:27" ht="14.5" customHeight="1" x14ac:dyDescent="0.35">
      <c r="A264" s="32" t="s">
        <v>1025</v>
      </c>
      <c r="B264" s="32" t="s">
        <v>1912</v>
      </c>
      <c r="C264" s="32" t="s">
        <v>1913</v>
      </c>
      <c r="D264" s="33" t="s">
        <v>1948</v>
      </c>
      <c r="F264" s="34">
        <v>3152</v>
      </c>
      <c r="G264" s="28" t="s">
        <v>2044</v>
      </c>
      <c r="H264" s="28" t="s">
        <v>2045</v>
      </c>
      <c r="I264" s="28" t="s">
        <v>2242</v>
      </c>
      <c r="M264" s="55">
        <v>0</v>
      </c>
      <c r="N264" s="46" t="str">
        <f>"&lt;wpt lat="""&amp;G264&amp;""" lon="""&amp;H264&amp;"""&gt;&lt;ele&gt;"&amp;F264&amp;"&lt;/ele&gt;&lt;name&gt;"&amp;D264&amp;"&lt;/name&gt;&lt;desc&gt;Nombre oficial: "&amp;E264&amp;"&amp;#10;Altitud: "&amp;F264&amp;" m &amp;#10;Dificultad: "&amp;I264&amp;"&amp;#10;Más información: "&amp;J264&amp;"&lt;/desc&gt;&lt;/wpt&gt;"</f>
        <v>&lt;wpt lat="37.0547729" lon="-3.3518210"&gt;&lt;ele&gt;3152&lt;/ele&gt;&lt;name&gt;Crestón de Río Seco Occidental I&lt;/name&gt;&lt;desc&gt;Nombre oficial: &amp;#10;Altitud: 3152 m &amp;#10;Dificultad: Sin clasificar&amp;#10;Más información: &lt;/desc&gt;&lt;/wpt&gt;</v>
      </c>
      <c r="O264" s="48" t="str">
        <f>HYPERLINK("https://www.openstreetmap.org/edit#map=18/"&amp;G264 &amp; "/"&amp; H264 )</f>
        <v>https://www.openstreetmap.org/edit#map=18/37.0547729/-3.3518210</v>
      </c>
      <c r="P264" s="31" t="str">
        <f>"&lt;a href='https://www.windy.com/"&amp;G264&amp;"/"&amp;H264&amp;"/wind?"&amp;G264&amp;","&amp;H264&amp;",13' target='_blank'&gt;&lt;img src='/wp-content/uploads/icono-windy-small.png' alt='Windy' title='Viento Windy'&gt;&lt;/a&gt;"</f>
        <v>&lt;a href='https://www.windy.com/37.0547729/-3.3518210/wind?37.0547729,-3.3518210,13' target='_blank'&gt;&lt;img src='/wp-content/uploads/icono-windy-small.png' alt='Windy' title='Viento Windy'&gt;&lt;/a&gt;</v>
      </c>
      <c r="Q264" s="47" t="str">
        <f>HYPERLINK("https://www.windy.com/"&amp;G264&amp;"/"&amp;H264&amp;"/wind?"&amp;G264&amp;","&amp;H264&amp;",13")</f>
        <v>https://www.windy.com/37.0547729/-3.3518210/wind?37.0547729,-3.3518210,13</v>
      </c>
      <c r="R264" s="31" t="str">
        <f>"&lt;a href='https://www.meteoblue.com/es/tiempo/pronostico/multimodel/"&amp;G264 &amp; "N" &amp; H264 &amp; "E" &amp; "' target='_blank'&gt;" &amp;"&lt;img src='/wp-content/uploads/icono-meteoblue-small.png' alt='Meteoblue' title='Multimodel Meteoblue'&gt;" &amp; "&lt;/a&gt;"</f>
        <v>&lt;a href='https://www.meteoblue.com/es/tiempo/pronostico/multimodel/37.0547729N-3.3518210E' target='_blank'&gt;&lt;img src='/wp-content/uploads/icono-meteoblue-small.png' alt='Meteoblue' title='Multimodel Meteoblue'&gt;&lt;/a&gt;</v>
      </c>
      <c r="S264" s="47" t="str">
        <f>HYPERLINK("https://www.meteoblue.com/es/tiempo/pronostico/multimodel/"&amp;G264 &amp; "N" &amp; H264 &amp; "E")</f>
        <v>https://www.meteoblue.com/es/tiempo/pronostico/multimodel/37.0547729N-3.3518210E</v>
      </c>
      <c r="T264" s="31" t="str">
        <f>"&lt;a href='https://brouter.de/brouter-web/#map=13/"&amp;G264&amp;"/"&amp;H264&amp;"/OpenTopoMap&amp;pois="&amp;H264&amp;","&amp;G264&amp; "' target='_blank'&gt;" &amp;"&lt;img src='/wp-content/uploads/icono-mapa-topografico-small.png' alt='Mapa topográfico brouter.de' title='Mapa topográfico brouter.de'&gt;" &amp; "&lt;/a&gt;"</f>
        <v>&lt;a href='https://brouter.de/brouter-web/#map=13/37.0547729/-3.3518210/OpenTopoMap&amp;pois=-3.3518210,37.0547729' target='_blank'&gt;&lt;img src='/wp-content/uploads/icono-mapa-topografico-small.png' alt='Mapa topográfico brouter.de' title='Mapa topográfico brouter.de'&gt;&lt;/a&gt;</v>
      </c>
      <c r="U264" s="47" t="str">
        <f>HYPERLINK("https://brouter.de/brouter-web/#map=13/"&amp;G264&amp;"/"&amp;H264&amp;"/OpenTopoMap&amp;pois="&amp;H264&amp;","&amp;G264)</f>
        <v>https://brouter.de/brouter-web/#map=13/37.0547729/-3.3518210/OpenTopoMap&amp;pois=-3.3518210,37.0547729</v>
      </c>
      <c r="V264" s="31" t="str">
        <f>"&lt;a href='https://gpx.studio/app#13/"&amp;G264&amp;"/"&amp;H264&amp;"' target='_blank'&gt;" &amp;"&lt;img src='/wp-content/uploads/icono-mapa-topografico-gpx-studio-small.png' alt='Mapa topográfico gpx.studio' title='Mapa topográfico gpx.studio'&gt;" &amp; "&lt;/a&gt;"</f>
        <v>&lt;a href='https://gpx.studio/app#13/37.0547729/-3.3518210' target='_blank'&gt;&lt;img src='/wp-content/uploads/icono-mapa-topografico-gpx-studio-small.png' alt='Mapa topográfico gpx.studio' title='Mapa topográfico gpx.studio'&gt;&lt;/a&gt;</v>
      </c>
      <c r="W264" s="47" t="str">
        <f>HYPERLINK("https://gpx.studio/app#13/"&amp;G264&amp;"/"&amp;H264)</f>
        <v>https://gpx.studio/app#13/37.0547729/-3.3518210</v>
      </c>
      <c r="X264" s="47" t="str">
        <f>HYPERLINK("https://nakarte.me/#m=13/"&amp;G264&amp;"/"&amp;H264&amp;"&amp;l=Czt/Sa")</f>
        <v>https://nakarte.me/#m=13/37.0547729/-3.3518210&amp;l=Czt/Sa</v>
      </c>
      <c r="Y264" s="31" t="str">
        <f>"&lt;a href='https://www.google.com/maps/dir/42.8664,-2.6852/" &amp; G264&amp; "," &amp; H264 &amp; "' target='_blank'&gt;" &amp;"&lt;img src='/wp-content/uploads/icono-navegacion-google-maps-small.png' alt='Navegación Google Maps' title='Navegación Google Maps'&gt;" &amp; "&lt;/a&gt;"</f>
        <v>&lt;a href='https://www.google.com/maps/dir/42.8664,-2.6852/37.0547729,-3.3518210' target='_blank'&gt;&lt;img src='/wp-content/uploads/icono-navegacion-google-maps-small.png' alt='Navegación Google Maps' title='Navegación Google Maps'&gt;&lt;/a&gt;</v>
      </c>
      <c r="Z264" s="46" t="str">
        <f>"&lt;a style='display: block; text-align: center; padding: 0px 0; font-size: 1.4em;' href='https://tresmiles.es/mapa.html?lat="&amp;G264&amp;"&amp;lon="&amp;H264&amp;"&amp;zoom=17'&gt;&lt;img src='/wp-content/uploads/icono-mapa-topografico-small.png' alt='Mapa' title='Mapa'&gt;&lt;/a&gt;"</f>
        <v>&lt;a style='display: block; text-align: center; padding: 0px 0; font-size: 1.4em;' href='https://tresmiles.es/mapa.html?lat=37.0547729&amp;lon=-3.3518210&amp;zoom=17'&gt;&lt;img src='/wp-content/uploads/icono-mapa-topografico-small.png' alt='Mapa' title='Mapa'&gt;&lt;/a&gt;</v>
      </c>
      <c r="AA264" s="46" t="str">
        <f>IF(J264="",
"",
"&lt;div style='display: block; text-align: center; padding: 0px 0; font-size: 1.4em;'&gt;"&amp;
"&lt;a href='#!' class='open-popup' data-info='"&amp;"ℹ "&amp;J264&amp;"'&gt;"&amp;
"&lt;img src='/wp-content/uploads/icono-informacion-small.png' alt='Más información' title='Más información'&gt;"
&amp;"&lt;/a&gt;&lt;/div&gt;"
)</f>
        <v/>
      </c>
    </row>
    <row r="265" spans="1:27" ht="14.5" customHeight="1" x14ac:dyDescent="0.35">
      <c r="A265" s="32" t="s">
        <v>1025</v>
      </c>
      <c r="B265" s="32" t="s">
        <v>1912</v>
      </c>
      <c r="C265" s="32" t="s">
        <v>1913</v>
      </c>
      <c r="D265" s="33" t="s">
        <v>1949</v>
      </c>
      <c r="F265" s="34">
        <v>3147</v>
      </c>
      <c r="G265" s="28" t="s">
        <v>2046</v>
      </c>
      <c r="H265" s="28" t="s">
        <v>2047</v>
      </c>
      <c r="I265" s="28" t="s">
        <v>2242</v>
      </c>
      <c r="M265" s="55">
        <v>0</v>
      </c>
      <c r="N265" s="46" t="str">
        <f>"&lt;wpt lat="""&amp;G265&amp;""" lon="""&amp;H265&amp;"""&gt;&lt;ele&gt;"&amp;F265&amp;"&lt;/ele&gt;&lt;name&gt;"&amp;D265&amp;"&lt;/name&gt;&lt;desc&gt;Nombre oficial: "&amp;E265&amp;"&amp;#10;Altitud: "&amp;F265&amp;" m &amp;#10;Dificultad: "&amp;I265&amp;"&amp;#10;Más información: "&amp;J265&amp;"&lt;/desc&gt;&lt;/wpt&gt;"</f>
        <v>&lt;wpt lat="37.0974837" lon="-3.2863856"&gt;&lt;ele&gt;3147&lt;/ele&gt;&lt;name&gt;Pico del Cuervo&lt;/name&gt;&lt;desc&gt;Nombre oficial: &amp;#10;Altitud: 3147 m &amp;#10;Dificultad: Sin clasificar&amp;#10;Más información: &lt;/desc&gt;&lt;/wpt&gt;</v>
      </c>
      <c r="O265" s="48" t="str">
        <f>HYPERLINK("https://www.openstreetmap.org/edit#map=18/"&amp;G265 &amp; "/"&amp; H265 )</f>
        <v>https://www.openstreetmap.org/edit#map=18/37.0974837/-3.2863856</v>
      </c>
      <c r="P265" s="31" t="str">
        <f>"&lt;a href='https://www.windy.com/"&amp;G265&amp;"/"&amp;H265&amp;"/wind?"&amp;G265&amp;","&amp;H265&amp;",13' target='_blank'&gt;&lt;img src='/wp-content/uploads/icono-windy-small.png' alt='Windy' title='Viento Windy'&gt;&lt;/a&gt;"</f>
        <v>&lt;a href='https://www.windy.com/37.0974837/-3.2863856/wind?37.0974837,-3.2863856,13' target='_blank'&gt;&lt;img src='/wp-content/uploads/icono-windy-small.png' alt='Windy' title='Viento Windy'&gt;&lt;/a&gt;</v>
      </c>
      <c r="Q265" s="47" t="str">
        <f>HYPERLINK("https://www.windy.com/"&amp;G265&amp;"/"&amp;H265&amp;"/wind?"&amp;G265&amp;","&amp;H265&amp;",13")</f>
        <v>https://www.windy.com/37.0974837/-3.2863856/wind?37.0974837,-3.2863856,13</v>
      </c>
      <c r="R265" s="31" t="str">
        <f>"&lt;a href='https://www.meteoblue.com/es/tiempo/pronostico/multimodel/"&amp;G265 &amp; "N" &amp; H265 &amp; "E" &amp; "' target='_blank'&gt;" &amp;"&lt;img src='/wp-content/uploads/icono-meteoblue-small.png' alt='Meteoblue' title='Multimodel Meteoblue'&gt;" &amp; "&lt;/a&gt;"</f>
        <v>&lt;a href='https://www.meteoblue.com/es/tiempo/pronostico/multimodel/37.0974837N-3.2863856E' target='_blank'&gt;&lt;img src='/wp-content/uploads/icono-meteoblue-small.png' alt='Meteoblue' title='Multimodel Meteoblue'&gt;&lt;/a&gt;</v>
      </c>
      <c r="S265" s="47" t="str">
        <f>HYPERLINK("https://www.meteoblue.com/es/tiempo/pronostico/multimodel/"&amp;G265 &amp; "N" &amp; H265 &amp; "E")</f>
        <v>https://www.meteoblue.com/es/tiempo/pronostico/multimodel/37.0974837N-3.2863856E</v>
      </c>
      <c r="T265" s="31" t="str">
        <f>"&lt;a href='https://brouter.de/brouter-web/#map=13/"&amp;G265&amp;"/"&amp;H265&amp;"/OpenTopoMap&amp;pois="&amp;H265&amp;","&amp;G265&amp; "' target='_blank'&gt;" &amp;"&lt;img src='/wp-content/uploads/icono-mapa-topografico-small.png' alt='Mapa topográfico brouter.de' title='Mapa topográfico brouter.de'&gt;" &amp; "&lt;/a&gt;"</f>
        <v>&lt;a href='https://brouter.de/brouter-web/#map=13/37.0974837/-3.2863856/OpenTopoMap&amp;pois=-3.2863856,37.0974837' target='_blank'&gt;&lt;img src='/wp-content/uploads/icono-mapa-topografico-small.png' alt='Mapa topográfico brouter.de' title='Mapa topográfico brouter.de'&gt;&lt;/a&gt;</v>
      </c>
      <c r="U265" s="47" t="str">
        <f>HYPERLINK("https://brouter.de/brouter-web/#map=13/"&amp;G265&amp;"/"&amp;H265&amp;"/OpenTopoMap&amp;pois="&amp;H265&amp;","&amp;G265)</f>
        <v>https://brouter.de/brouter-web/#map=13/37.0974837/-3.2863856/OpenTopoMap&amp;pois=-3.2863856,37.0974837</v>
      </c>
      <c r="V265" s="31" t="str">
        <f>"&lt;a href='https://gpx.studio/app#13/"&amp;G265&amp;"/"&amp;H265&amp;"' target='_blank'&gt;" &amp;"&lt;img src='/wp-content/uploads/icono-mapa-topografico-gpx-studio-small.png' alt='Mapa topográfico gpx.studio' title='Mapa topográfico gpx.studio'&gt;" &amp; "&lt;/a&gt;"</f>
        <v>&lt;a href='https://gpx.studio/app#13/37.0974837/-3.2863856' target='_blank'&gt;&lt;img src='/wp-content/uploads/icono-mapa-topografico-gpx-studio-small.png' alt='Mapa topográfico gpx.studio' title='Mapa topográfico gpx.studio'&gt;&lt;/a&gt;</v>
      </c>
      <c r="W265" s="47" t="str">
        <f>HYPERLINK("https://gpx.studio/app#13/"&amp;G265&amp;"/"&amp;H265)</f>
        <v>https://gpx.studio/app#13/37.0974837/-3.2863856</v>
      </c>
      <c r="X265" s="47" t="str">
        <f>HYPERLINK("https://nakarte.me/#m=13/"&amp;G265&amp;"/"&amp;H265&amp;"&amp;l=Czt/Sa")</f>
        <v>https://nakarte.me/#m=13/37.0974837/-3.2863856&amp;l=Czt/Sa</v>
      </c>
      <c r="Y265" s="31" t="str">
        <f>"&lt;a href='https://www.google.com/maps/dir/42.8664,-2.6852/" &amp; G265&amp; "," &amp; H265 &amp; "' target='_blank'&gt;" &amp;"&lt;img src='/wp-content/uploads/icono-navegacion-google-maps-small.png' alt='Navegación Google Maps' title='Navegación Google Maps'&gt;" &amp; "&lt;/a&gt;"</f>
        <v>&lt;a href='https://www.google.com/maps/dir/42.8664,-2.6852/37.0974837,-3.2863856' target='_blank'&gt;&lt;img src='/wp-content/uploads/icono-navegacion-google-maps-small.png' alt='Navegación Google Maps' title='Navegación Google Maps'&gt;&lt;/a&gt;</v>
      </c>
      <c r="Z265" s="46" t="str">
        <f>"&lt;a style='display: block; text-align: center; padding: 0px 0; font-size: 1.4em;' href='https://tresmiles.es/mapa.html?lat="&amp;G265&amp;"&amp;lon="&amp;H265&amp;"&amp;zoom=17'&gt;&lt;img src='/wp-content/uploads/icono-mapa-topografico-small.png' alt='Mapa' title='Mapa'&gt;&lt;/a&gt;"</f>
        <v>&lt;a style='display: block; text-align: center; padding: 0px 0; font-size: 1.4em;' href='https://tresmiles.es/mapa.html?lat=37.0974837&amp;lon=-3.2863856&amp;zoom=17'&gt;&lt;img src='/wp-content/uploads/icono-mapa-topografico-small.png' alt='Mapa' title='Mapa'&gt;&lt;/a&gt;</v>
      </c>
      <c r="AA265" s="46" t="str">
        <f>IF(J265="",
"",
"&lt;div style='display: block; text-align: center; padding: 0px 0; font-size: 1.4em;'&gt;"&amp;
"&lt;a href='#!' class='open-popup' data-info='"&amp;"ℹ "&amp;J265&amp;"'&gt;"&amp;
"&lt;img src='/wp-content/uploads/icono-informacion-small.png' alt='Más información' title='Más información'&gt;"
&amp;"&lt;/a&gt;&lt;/div&gt;"
)</f>
        <v/>
      </c>
    </row>
    <row r="266" spans="1:27" ht="14.5" customHeight="1" x14ac:dyDescent="0.35">
      <c r="A266" s="32" t="s">
        <v>1025</v>
      </c>
      <c r="B266" s="32" t="s">
        <v>1912</v>
      </c>
      <c r="C266" s="32" t="s">
        <v>1913</v>
      </c>
      <c r="D266" s="33" t="s">
        <v>1950</v>
      </c>
      <c r="F266" s="34">
        <v>3147</v>
      </c>
      <c r="G266" s="28" t="s">
        <v>2048</v>
      </c>
      <c r="H266" s="28" t="s">
        <v>2049</v>
      </c>
      <c r="I266" s="28" t="s">
        <v>2242</v>
      </c>
      <c r="M266" s="55">
        <v>0</v>
      </c>
      <c r="N266" s="46" t="str">
        <f>"&lt;wpt lat="""&amp;G266&amp;""" lon="""&amp;H266&amp;"""&gt;&lt;ele&gt;"&amp;F266&amp;"&lt;/ele&gt;&lt;name&gt;"&amp;D266&amp;"&lt;/name&gt;&lt;desc&gt;Nombre oficial: "&amp;E266&amp;"&amp;#10;Altitud: "&amp;F266&amp;" m &amp;#10;Dificultad: "&amp;I266&amp;"&amp;#10;Más información: "&amp;J266&amp;"&lt;/desc&gt;&lt;/wpt&gt;"</f>
        <v>&lt;wpt lat="37.0537694" lon="-3.3495654"&gt;&lt;ele&gt;3147&lt;/ele&gt;&lt;name&gt;Crestón de Río Seco Occidental II&lt;/name&gt;&lt;desc&gt;Nombre oficial: &amp;#10;Altitud: 3147 m &amp;#10;Dificultad: Sin clasificar&amp;#10;Más información: &lt;/desc&gt;&lt;/wpt&gt;</v>
      </c>
      <c r="O266" s="48" t="str">
        <f>HYPERLINK("https://www.openstreetmap.org/edit#map=18/"&amp;G266 &amp; "/"&amp; H266 )</f>
        <v>https://www.openstreetmap.org/edit#map=18/37.0537694/-3.3495654</v>
      </c>
      <c r="P266" s="31" t="str">
        <f>"&lt;a href='https://www.windy.com/"&amp;G266&amp;"/"&amp;H266&amp;"/wind?"&amp;G266&amp;","&amp;H266&amp;",13' target='_blank'&gt;&lt;img src='/wp-content/uploads/icono-windy-small.png' alt='Windy' title='Viento Windy'&gt;&lt;/a&gt;"</f>
        <v>&lt;a href='https://www.windy.com/37.0537694/-3.3495654/wind?37.0537694,-3.3495654,13' target='_blank'&gt;&lt;img src='/wp-content/uploads/icono-windy-small.png' alt='Windy' title='Viento Windy'&gt;&lt;/a&gt;</v>
      </c>
      <c r="Q266" s="47" t="str">
        <f>HYPERLINK("https://www.windy.com/"&amp;G266&amp;"/"&amp;H266&amp;"/wind?"&amp;G266&amp;","&amp;H266&amp;",13")</f>
        <v>https://www.windy.com/37.0537694/-3.3495654/wind?37.0537694,-3.3495654,13</v>
      </c>
      <c r="R266" s="31" t="str">
        <f>"&lt;a href='https://www.meteoblue.com/es/tiempo/pronostico/multimodel/"&amp;G266 &amp; "N" &amp; H266 &amp; "E" &amp; "' target='_blank'&gt;" &amp;"&lt;img src='/wp-content/uploads/icono-meteoblue-small.png' alt='Meteoblue' title='Multimodel Meteoblue'&gt;" &amp; "&lt;/a&gt;"</f>
        <v>&lt;a href='https://www.meteoblue.com/es/tiempo/pronostico/multimodel/37.0537694N-3.3495654E' target='_blank'&gt;&lt;img src='/wp-content/uploads/icono-meteoblue-small.png' alt='Meteoblue' title='Multimodel Meteoblue'&gt;&lt;/a&gt;</v>
      </c>
      <c r="S266" s="47" t="str">
        <f>HYPERLINK("https://www.meteoblue.com/es/tiempo/pronostico/multimodel/"&amp;G266 &amp; "N" &amp; H266 &amp; "E")</f>
        <v>https://www.meteoblue.com/es/tiempo/pronostico/multimodel/37.0537694N-3.3495654E</v>
      </c>
      <c r="T266" s="31" t="str">
        <f>"&lt;a href='https://brouter.de/brouter-web/#map=13/"&amp;G266&amp;"/"&amp;H266&amp;"/OpenTopoMap&amp;pois="&amp;H266&amp;","&amp;G266&amp; "' target='_blank'&gt;" &amp;"&lt;img src='/wp-content/uploads/icono-mapa-topografico-small.png' alt='Mapa topográfico brouter.de' title='Mapa topográfico brouter.de'&gt;" &amp; "&lt;/a&gt;"</f>
        <v>&lt;a href='https://brouter.de/brouter-web/#map=13/37.0537694/-3.3495654/OpenTopoMap&amp;pois=-3.3495654,37.0537694' target='_blank'&gt;&lt;img src='/wp-content/uploads/icono-mapa-topografico-small.png' alt='Mapa topográfico brouter.de' title='Mapa topográfico brouter.de'&gt;&lt;/a&gt;</v>
      </c>
      <c r="U266" s="47" t="str">
        <f>HYPERLINK("https://brouter.de/brouter-web/#map=13/"&amp;G266&amp;"/"&amp;H266&amp;"/OpenTopoMap&amp;pois="&amp;H266&amp;","&amp;G266)</f>
        <v>https://brouter.de/brouter-web/#map=13/37.0537694/-3.3495654/OpenTopoMap&amp;pois=-3.3495654,37.0537694</v>
      </c>
      <c r="V266" s="31" t="str">
        <f>"&lt;a href='https://gpx.studio/app#13/"&amp;G266&amp;"/"&amp;H266&amp;"' target='_blank'&gt;" &amp;"&lt;img src='/wp-content/uploads/icono-mapa-topografico-gpx-studio-small.png' alt='Mapa topográfico gpx.studio' title='Mapa topográfico gpx.studio'&gt;" &amp; "&lt;/a&gt;"</f>
        <v>&lt;a href='https://gpx.studio/app#13/37.0537694/-3.3495654' target='_blank'&gt;&lt;img src='/wp-content/uploads/icono-mapa-topografico-gpx-studio-small.png' alt='Mapa topográfico gpx.studio' title='Mapa topográfico gpx.studio'&gt;&lt;/a&gt;</v>
      </c>
      <c r="W266" s="47" t="str">
        <f>HYPERLINK("https://gpx.studio/app#13/"&amp;G266&amp;"/"&amp;H266)</f>
        <v>https://gpx.studio/app#13/37.0537694/-3.3495654</v>
      </c>
      <c r="X266" s="47" t="str">
        <f>HYPERLINK("https://nakarte.me/#m=13/"&amp;G266&amp;"/"&amp;H266&amp;"&amp;l=Czt/Sa")</f>
        <v>https://nakarte.me/#m=13/37.0537694/-3.3495654&amp;l=Czt/Sa</v>
      </c>
      <c r="Y266" s="31" t="str">
        <f>"&lt;a href='https://www.google.com/maps/dir/42.8664,-2.6852/" &amp; G266&amp; "," &amp; H266 &amp; "' target='_blank'&gt;" &amp;"&lt;img src='/wp-content/uploads/icono-navegacion-google-maps-small.png' alt='Navegación Google Maps' title='Navegación Google Maps'&gt;" &amp; "&lt;/a&gt;"</f>
        <v>&lt;a href='https://www.google.com/maps/dir/42.8664,-2.6852/37.0537694,-3.3495654' target='_blank'&gt;&lt;img src='/wp-content/uploads/icono-navegacion-google-maps-small.png' alt='Navegación Google Maps' title='Navegación Google Maps'&gt;&lt;/a&gt;</v>
      </c>
      <c r="Z266" s="46" t="str">
        <f>"&lt;a style='display: block; text-align: center; padding: 0px 0; font-size: 1.4em;' href='https://tresmiles.es/mapa.html?lat="&amp;G266&amp;"&amp;lon="&amp;H266&amp;"&amp;zoom=17'&gt;&lt;img src='/wp-content/uploads/icono-mapa-topografico-small.png' alt='Mapa' title='Mapa'&gt;&lt;/a&gt;"</f>
        <v>&lt;a style='display: block; text-align: center; padding: 0px 0; font-size: 1.4em;' href='https://tresmiles.es/mapa.html?lat=37.0537694&amp;lon=-3.3495654&amp;zoom=17'&gt;&lt;img src='/wp-content/uploads/icono-mapa-topografico-small.png' alt='Mapa' title='Mapa'&gt;&lt;/a&gt;</v>
      </c>
      <c r="AA266" s="46" t="str">
        <f>IF(J266="",
"",
"&lt;div style='display: block; text-align: center; padding: 0px 0; font-size: 1.4em;'&gt;"&amp;
"&lt;a href='#!' class='open-popup' data-info='"&amp;"ℹ "&amp;J266&amp;"'&gt;"&amp;
"&lt;img src='/wp-content/uploads/icono-informacion-small.png' alt='Más información' title='Más información'&gt;"
&amp;"&lt;/a&gt;&lt;/div&gt;"
)</f>
        <v/>
      </c>
    </row>
    <row r="267" spans="1:27" ht="14.5" customHeight="1" x14ac:dyDescent="0.35">
      <c r="A267" s="32" t="s">
        <v>1025</v>
      </c>
      <c r="B267" s="32" t="s">
        <v>1912</v>
      </c>
      <c r="C267" s="32" t="s">
        <v>1913</v>
      </c>
      <c r="D267" s="33" t="s">
        <v>1951</v>
      </c>
      <c r="F267" s="34">
        <v>3144</v>
      </c>
      <c r="G267" s="28" t="s">
        <v>2050</v>
      </c>
      <c r="H267" s="28" t="s">
        <v>2051</v>
      </c>
      <c r="I267" s="28" t="s">
        <v>2242</v>
      </c>
      <c r="M267" s="55">
        <v>0</v>
      </c>
      <c r="N267" s="46" t="str">
        <f>"&lt;wpt lat="""&amp;G267&amp;""" lon="""&amp;H267&amp;"""&gt;&lt;ele&gt;"&amp;F267&amp;"&lt;/ele&gt;&lt;name&gt;"&amp;D267&amp;"&lt;/name&gt;&lt;desc&gt;Nombre oficial: "&amp;E267&amp;"&amp;#10;Altitud: "&amp;F267&amp;" m &amp;#10;Dificultad: "&amp;I267&amp;"&amp;#10;Más información: "&amp;J267&amp;"&lt;/desc&gt;&lt;/wpt&gt;"</f>
        <v>&lt;wpt lat="37.0807543" lon="-3.2886898"&gt;&lt;ele&gt;3144&lt;/ele&gt;&lt;name&gt;Puntal de Vacares&lt;/name&gt;&lt;desc&gt;Nombre oficial: &amp;#10;Altitud: 3144 m &amp;#10;Dificultad: Sin clasificar&amp;#10;Más información: &lt;/desc&gt;&lt;/wpt&gt;</v>
      </c>
      <c r="O267" s="48" t="str">
        <f>HYPERLINK("https://www.openstreetmap.org/edit#map=18/"&amp;G267 &amp; "/"&amp; H267 )</f>
        <v>https://www.openstreetmap.org/edit#map=18/37.0807543/-3.2886898</v>
      </c>
      <c r="P267" s="31" t="str">
        <f>"&lt;a href='https://www.windy.com/"&amp;G267&amp;"/"&amp;H267&amp;"/wind?"&amp;G267&amp;","&amp;H267&amp;",13' target='_blank'&gt;&lt;img src='/wp-content/uploads/icono-windy-small.png' alt='Windy' title='Viento Windy'&gt;&lt;/a&gt;"</f>
        <v>&lt;a href='https://www.windy.com/37.0807543/-3.2886898/wind?37.0807543,-3.2886898,13' target='_blank'&gt;&lt;img src='/wp-content/uploads/icono-windy-small.png' alt='Windy' title='Viento Windy'&gt;&lt;/a&gt;</v>
      </c>
      <c r="Q267" s="47" t="str">
        <f>HYPERLINK("https://www.windy.com/"&amp;G267&amp;"/"&amp;H267&amp;"/wind?"&amp;G267&amp;","&amp;H267&amp;",13")</f>
        <v>https://www.windy.com/37.0807543/-3.2886898/wind?37.0807543,-3.2886898,13</v>
      </c>
      <c r="R267" s="31" t="str">
        <f>"&lt;a href='https://www.meteoblue.com/es/tiempo/pronostico/multimodel/"&amp;G267 &amp; "N" &amp; H267 &amp; "E" &amp; "' target='_blank'&gt;" &amp;"&lt;img src='/wp-content/uploads/icono-meteoblue-small.png' alt='Meteoblue' title='Multimodel Meteoblue'&gt;" &amp; "&lt;/a&gt;"</f>
        <v>&lt;a href='https://www.meteoblue.com/es/tiempo/pronostico/multimodel/37.0807543N-3.2886898E' target='_blank'&gt;&lt;img src='/wp-content/uploads/icono-meteoblue-small.png' alt='Meteoblue' title='Multimodel Meteoblue'&gt;&lt;/a&gt;</v>
      </c>
      <c r="S267" s="47" t="str">
        <f>HYPERLINK("https://www.meteoblue.com/es/tiempo/pronostico/multimodel/"&amp;G267 &amp; "N" &amp; H267 &amp; "E")</f>
        <v>https://www.meteoblue.com/es/tiempo/pronostico/multimodel/37.0807543N-3.2886898E</v>
      </c>
      <c r="T267" s="31" t="str">
        <f>"&lt;a href='https://brouter.de/brouter-web/#map=13/"&amp;G267&amp;"/"&amp;H267&amp;"/OpenTopoMap&amp;pois="&amp;H267&amp;","&amp;G267&amp; "' target='_blank'&gt;" &amp;"&lt;img src='/wp-content/uploads/icono-mapa-topografico-small.png' alt='Mapa topográfico brouter.de' title='Mapa topográfico brouter.de'&gt;" &amp; "&lt;/a&gt;"</f>
        <v>&lt;a href='https://brouter.de/brouter-web/#map=13/37.0807543/-3.2886898/OpenTopoMap&amp;pois=-3.2886898,37.0807543' target='_blank'&gt;&lt;img src='/wp-content/uploads/icono-mapa-topografico-small.png' alt='Mapa topográfico brouter.de' title='Mapa topográfico brouter.de'&gt;&lt;/a&gt;</v>
      </c>
      <c r="U267" s="47" t="str">
        <f>HYPERLINK("https://brouter.de/brouter-web/#map=13/"&amp;G267&amp;"/"&amp;H267&amp;"/OpenTopoMap&amp;pois="&amp;H267&amp;","&amp;G267)</f>
        <v>https://brouter.de/brouter-web/#map=13/37.0807543/-3.2886898/OpenTopoMap&amp;pois=-3.2886898,37.0807543</v>
      </c>
      <c r="V267" s="31" t="str">
        <f>"&lt;a href='https://gpx.studio/app#13/"&amp;G267&amp;"/"&amp;H267&amp;"' target='_blank'&gt;" &amp;"&lt;img src='/wp-content/uploads/icono-mapa-topografico-gpx-studio-small.png' alt='Mapa topográfico gpx.studio' title='Mapa topográfico gpx.studio'&gt;" &amp; "&lt;/a&gt;"</f>
        <v>&lt;a href='https://gpx.studio/app#13/37.0807543/-3.2886898' target='_blank'&gt;&lt;img src='/wp-content/uploads/icono-mapa-topografico-gpx-studio-small.png' alt='Mapa topográfico gpx.studio' title='Mapa topográfico gpx.studio'&gt;&lt;/a&gt;</v>
      </c>
      <c r="W267" s="47" t="str">
        <f>HYPERLINK("https://gpx.studio/app#13/"&amp;G267&amp;"/"&amp;H267)</f>
        <v>https://gpx.studio/app#13/37.0807543/-3.2886898</v>
      </c>
      <c r="X267" s="47" t="str">
        <f>HYPERLINK("https://nakarte.me/#m=13/"&amp;G267&amp;"/"&amp;H267&amp;"&amp;l=Czt/Sa")</f>
        <v>https://nakarte.me/#m=13/37.0807543/-3.2886898&amp;l=Czt/Sa</v>
      </c>
      <c r="Y267" s="31" t="str">
        <f>"&lt;a href='https://www.google.com/maps/dir/42.8664,-2.6852/" &amp; G267&amp; "," &amp; H267 &amp; "' target='_blank'&gt;" &amp;"&lt;img src='/wp-content/uploads/icono-navegacion-google-maps-small.png' alt='Navegación Google Maps' title='Navegación Google Maps'&gt;" &amp; "&lt;/a&gt;"</f>
        <v>&lt;a href='https://www.google.com/maps/dir/42.8664,-2.6852/37.0807543,-3.2886898' target='_blank'&gt;&lt;img src='/wp-content/uploads/icono-navegacion-google-maps-small.png' alt='Navegación Google Maps' title='Navegación Google Maps'&gt;&lt;/a&gt;</v>
      </c>
      <c r="Z267" s="46" t="str">
        <f>"&lt;a style='display: block; text-align: center; padding: 0px 0; font-size: 1.4em;' href='https://tresmiles.es/mapa.html?lat="&amp;G267&amp;"&amp;lon="&amp;H267&amp;"&amp;zoom=17'&gt;&lt;img src='/wp-content/uploads/icono-mapa-topografico-small.png' alt='Mapa' title='Mapa'&gt;&lt;/a&gt;"</f>
        <v>&lt;a style='display: block; text-align: center; padding: 0px 0; font-size: 1.4em;' href='https://tresmiles.es/mapa.html?lat=37.0807543&amp;lon=-3.2886898&amp;zoom=17'&gt;&lt;img src='/wp-content/uploads/icono-mapa-topografico-small.png' alt='Mapa' title='Mapa'&gt;&lt;/a&gt;</v>
      </c>
      <c r="AA267" s="46" t="str">
        <f>IF(J267="",
"",
"&lt;div style='display: block; text-align: center; padding: 0px 0; font-size: 1.4em;'&gt;"&amp;
"&lt;a href='#!' class='open-popup' data-info='"&amp;"ℹ "&amp;J267&amp;"'&gt;"&amp;
"&lt;img src='/wp-content/uploads/icono-informacion-small.png' alt='Más información' title='Más información'&gt;"
&amp;"&lt;/a&gt;&lt;/div&gt;"
)</f>
        <v/>
      </c>
    </row>
    <row r="268" spans="1:27" ht="14.5" customHeight="1" x14ac:dyDescent="0.35">
      <c r="A268" s="32" t="s">
        <v>1025</v>
      </c>
      <c r="B268" s="32" t="s">
        <v>1912</v>
      </c>
      <c r="C268" s="32" t="s">
        <v>1913</v>
      </c>
      <c r="D268" s="33" t="s">
        <v>1952</v>
      </c>
      <c r="F268" s="34">
        <v>3143</v>
      </c>
      <c r="G268" s="28" t="s">
        <v>2052</v>
      </c>
      <c r="H268" s="28" t="s">
        <v>2053</v>
      </c>
      <c r="I268" s="28" t="s">
        <v>2242</v>
      </c>
      <c r="M268" s="55">
        <v>0</v>
      </c>
      <c r="N268" s="46" t="str">
        <f>"&lt;wpt lat="""&amp;G268&amp;""" lon="""&amp;H268&amp;"""&gt;&lt;ele&gt;"&amp;F268&amp;"&lt;/ele&gt;&lt;name&gt;"&amp;D268&amp;"&lt;/name&gt;&lt;desc&gt;Nombre oficial: "&amp;E268&amp;"&amp;#10;Altitud: "&amp;F268&amp;" m &amp;#10;Dificultad: "&amp;I268&amp;"&amp;#10;Más información: "&amp;J268&amp;"&lt;/desc&gt;&lt;/wpt&gt;"</f>
        <v>&lt;wpt lat="37.1147301" lon="-3.2576944"&gt;&lt;ele&gt;3143&lt;/ele&gt;&lt;name&gt;Puntal de Juntillas&lt;/name&gt;&lt;desc&gt;Nombre oficial: &amp;#10;Altitud: 3143 m &amp;#10;Dificultad: Sin clasificar&amp;#10;Más información: &lt;/desc&gt;&lt;/wpt&gt;</v>
      </c>
      <c r="O268" s="48" t="str">
        <f>HYPERLINK("https://www.openstreetmap.org/edit#map=18/"&amp;G268 &amp; "/"&amp; H268 )</f>
        <v>https://www.openstreetmap.org/edit#map=18/37.1147301/-3.2576944</v>
      </c>
      <c r="P268" s="31" t="str">
        <f>"&lt;a href='https://www.windy.com/"&amp;G268&amp;"/"&amp;H268&amp;"/wind?"&amp;G268&amp;","&amp;H268&amp;",13' target='_blank'&gt;&lt;img src='/wp-content/uploads/icono-windy-small.png' alt='Windy' title='Viento Windy'&gt;&lt;/a&gt;"</f>
        <v>&lt;a href='https://www.windy.com/37.1147301/-3.2576944/wind?37.1147301,-3.2576944,13' target='_blank'&gt;&lt;img src='/wp-content/uploads/icono-windy-small.png' alt='Windy' title='Viento Windy'&gt;&lt;/a&gt;</v>
      </c>
      <c r="Q268" s="47" t="str">
        <f>HYPERLINK("https://www.windy.com/"&amp;G268&amp;"/"&amp;H268&amp;"/wind?"&amp;G268&amp;","&amp;H268&amp;",13")</f>
        <v>https://www.windy.com/37.1147301/-3.2576944/wind?37.1147301,-3.2576944,13</v>
      </c>
      <c r="R268" s="31" t="str">
        <f>"&lt;a href='https://www.meteoblue.com/es/tiempo/pronostico/multimodel/"&amp;G268 &amp; "N" &amp; H268 &amp; "E" &amp; "' target='_blank'&gt;" &amp;"&lt;img src='/wp-content/uploads/icono-meteoblue-small.png' alt='Meteoblue' title='Multimodel Meteoblue'&gt;" &amp; "&lt;/a&gt;"</f>
        <v>&lt;a href='https://www.meteoblue.com/es/tiempo/pronostico/multimodel/37.1147301N-3.2576944E' target='_blank'&gt;&lt;img src='/wp-content/uploads/icono-meteoblue-small.png' alt='Meteoblue' title='Multimodel Meteoblue'&gt;&lt;/a&gt;</v>
      </c>
      <c r="S268" s="47" t="str">
        <f>HYPERLINK("https://www.meteoblue.com/es/tiempo/pronostico/multimodel/"&amp;G268 &amp; "N" &amp; H268 &amp; "E")</f>
        <v>https://www.meteoblue.com/es/tiempo/pronostico/multimodel/37.1147301N-3.2576944E</v>
      </c>
      <c r="T268" s="31" t="str">
        <f>"&lt;a href='https://brouter.de/brouter-web/#map=13/"&amp;G268&amp;"/"&amp;H268&amp;"/OpenTopoMap&amp;pois="&amp;H268&amp;","&amp;G268&amp; "' target='_blank'&gt;" &amp;"&lt;img src='/wp-content/uploads/icono-mapa-topografico-small.png' alt='Mapa topográfico brouter.de' title='Mapa topográfico brouter.de'&gt;" &amp; "&lt;/a&gt;"</f>
        <v>&lt;a href='https://brouter.de/brouter-web/#map=13/37.1147301/-3.2576944/OpenTopoMap&amp;pois=-3.2576944,37.1147301' target='_blank'&gt;&lt;img src='/wp-content/uploads/icono-mapa-topografico-small.png' alt='Mapa topográfico brouter.de' title='Mapa topográfico brouter.de'&gt;&lt;/a&gt;</v>
      </c>
      <c r="U268" s="47" t="str">
        <f>HYPERLINK("https://brouter.de/brouter-web/#map=13/"&amp;G268&amp;"/"&amp;H268&amp;"/OpenTopoMap&amp;pois="&amp;H268&amp;","&amp;G268)</f>
        <v>https://brouter.de/brouter-web/#map=13/37.1147301/-3.2576944/OpenTopoMap&amp;pois=-3.2576944,37.1147301</v>
      </c>
      <c r="V268" s="31" t="str">
        <f>"&lt;a href='https://gpx.studio/app#13/"&amp;G268&amp;"/"&amp;H268&amp;"' target='_blank'&gt;" &amp;"&lt;img src='/wp-content/uploads/icono-mapa-topografico-gpx-studio-small.png' alt='Mapa topográfico gpx.studio' title='Mapa topográfico gpx.studio'&gt;" &amp; "&lt;/a&gt;"</f>
        <v>&lt;a href='https://gpx.studio/app#13/37.1147301/-3.2576944' target='_blank'&gt;&lt;img src='/wp-content/uploads/icono-mapa-topografico-gpx-studio-small.png' alt='Mapa topográfico gpx.studio' title='Mapa topográfico gpx.studio'&gt;&lt;/a&gt;</v>
      </c>
      <c r="W268" s="47" t="str">
        <f>HYPERLINK("https://gpx.studio/app#13/"&amp;G268&amp;"/"&amp;H268)</f>
        <v>https://gpx.studio/app#13/37.1147301/-3.2576944</v>
      </c>
      <c r="X268" s="47" t="str">
        <f>HYPERLINK("https://nakarte.me/#m=13/"&amp;G268&amp;"/"&amp;H268&amp;"&amp;l=Czt/Sa")</f>
        <v>https://nakarte.me/#m=13/37.1147301/-3.2576944&amp;l=Czt/Sa</v>
      </c>
      <c r="Y268" s="31" t="str">
        <f>"&lt;a href='https://www.google.com/maps/dir/42.8664,-2.6852/" &amp; G268&amp; "," &amp; H268 &amp; "' target='_blank'&gt;" &amp;"&lt;img src='/wp-content/uploads/icono-navegacion-google-maps-small.png' alt='Navegación Google Maps' title='Navegación Google Maps'&gt;" &amp; "&lt;/a&gt;"</f>
        <v>&lt;a href='https://www.google.com/maps/dir/42.8664,-2.6852/37.1147301,-3.2576944' target='_blank'&gt;&lt;img src='/wp-content/uploads/icono-navegacion-google-maps-small.png' alt='Navegación Google Maps' title='Navegación Google Maps'&gt;&lt;/a&gt;</v>
      </c>
      <c r="Z268" s="46" t="str">
        <f>"&lt;a style='display: block; text-align: center; padding: 0px 0; font-size: 1.4em;' href='https://tresmiles.es/mapa.html?lat="&amp;G268&amp;"&amp;lon="&amp;H268&amp;"&amp;zoom=17'&gt;&lt;img src='/wp-content/uploads/icono-mapa-topografico-small.png' alt='Mapa' title='Mapa'&gt;&lt;/a&gt;"</f>
        <v>&lt;a style='display: block; text-align: center; padding: 0px 0; font-size: 1.4em;' href='https://tresmiles.es/mapa.html?lat=37.1147301&amp;lon=-3.2576944&amp;zoom=17'&gt;&lt;img src='/wp-content/uploads/icono-mapa-topografico-small.png' alt='Mapa' title='Mapa'&gt;&lt;/a&gt;</v>
      </c>
      <c r="AA268" s="46" t="str">
        <f>IF(J268="",
"",
"&lt;div style='display: block; text-align: center; padding: 0px 0; font-size: 1.4em;'&gt;"&amp;
"&lt;a href='#!' class='open-popup' data-info='"&amp;"ℹ "&amp;J268&amp;"'&gt;"&amp;
"&lt;img src='/wp-content/uploads/icono-informacion-small.png' alt='Más información' title='Más información'&gt;"
&amp;"&lt;/a&gt;&lt;/div&gt;"
)</f>
        <v/>
      </c>
    </row>
    <row r="269" spans="1:27" ht="14.5" customHeight="1" x14ac:dyDescent="0.35">
      <c r="A269" s="32" t="s">
        <v>1025</v>
      </c>
      <c r="B269" s="32" t="s">
        <v>1912</v>
      </c>
      <c r="C269" s="32" t="s">
        <v>1913</v>
      </c>
      <c r="D269" s="33" t="s">
        <v>1954</v>
      </c>
      <c r="F269" s="34">
        <v>3141</v>
      </c>
      <c r="G269" s="28" t="s">
        <v>2056</v>
      </c>
      <c r="H269" s="28" t="s">
        <v>2057</v>
      </c>
      <c r="I269" s="28" t="s">
        <v>2242</v>
      </c>
      <c r="M269" s="55">
        <v>0</v>
      </c>
      <c r="N269" s="46" t="str">
        <f>"&lt;wpt lat="""&amp;G269&amp;""" lon="""&amp;H269&amp;"""&gt;&lt;ele&gt;"&amp;F269&amp;"&lt;/ele&gt;&lt;name&gt;"&amp;D269&amp;"&lt;/name&gt;&lt;desc&gt;Nombre oficial: "&amp;E269&amp;"&amp;#10;Altitud: "&amp;F269&amp;" m &amp;#10;Dificultad: "&amp;I269&amp;"&amp;#10;Más información: "&amp;J269&amp;"&lt;/desc&gt;&lt;/wpt&gt;"</f>
        <v>&lt;wpt lat="37.050403" lon="-3.349797"&gt;&lt;ele&gt;3141&lt;/ele&gt;&lt;name&gt;Raspones de Río Seco Norte&lt;/name&gt;&lt;desc&gt;Nombre oficial: &amp;#10;Altitud: 3141 m &amp;#10;Dificultad: Sin clasificar&amp;#10;Más información: &lt;/desc&gt;&lt;/wpt&gt;</v>
      </c>
      <c r="O269" s="48" t="str">
        <f>HYPERLINK("https://www.openstreetmap.org/edit#map=18/"&amp;G269 &amp; "/"&amp; H269 )</f>
        <v>https://www.openstreetmap.org/edit#map=18/37.050403/-3.349797</v>
      </c>
      <c r="P269" s="31" t="str">
        <f>"&lt;a href='https://www.windy.com/"&amp;G269&amp;"/"&amp;H269&amp;"/wind?"&amp;G269&amp;","&amp;H269&amp;",13' target='_blank'&gt;&lt;img src='/wp-content/uploads/icono-windy-small.png' alt='Windy' title='Viento Windy'&gt;&lt;/a&gt;"</f>
        <v>&lt;a href='https://www.windy.com/37.050403/-3.349797/wind?37.050403,-3.349797,13' target='_blank'&gt;&lt;img src='/wp-content/uploads/icono-windy-small.png' alt='Windy' title='Viento Windy'&gt;&lt;/a&gt;</v>
      </c>
      <c r="Q269" s="47" t="str">
        <f>HYPERLINK("https://www.windy.com/"&amp;G269&amp;"/"&amp;H269&amp;"/wind?"&amp;G269&amp;","&amp;H269&amp;",13")</f>
        <v>https://www.windy.com/37.050403/-3.349797/wind?37.050403,-3.349797,13</v>
      </c>
      <c r="R269" s="31" t="str">
        <f>"&lt;a href='https://www.meteoblue.com/es/tiempo/pronostico/multimodel/"&amp;G269 &amp; "N" &amp; H269 &amp; "E" &amp; "' target='_blank'&gt;" &amp;"&lt;img src='/wp-content/uploads/icono-meteoblue-small.png' alt='Meteoblue' title='Multimodel Meteoblue'&gt;" &amp; "&lt;/a&gt;"</f>
        <v>&lt;a href='https://www.meteoblue.com/es/tiempo/pronostico/multimodel/37.050403N-3.349797E' target='_blank'&gt;&lt;img src='/wp-content/uploads/icono-meteoblue-small.png' alt='Meteoblue' title='Multimodel Meteoblue'&gt;&lt;/a&gt;</v>
      </c>
      <c r="S269" s="47" t="str">
        <f>HYPERLINK("https://www.meteoblue.com/es/tiempo/pronostico/multimodel/"&amp;G269 &amp; "N" &amp; H269 &amp; "E")</f>
        <v>https://www.meteoblue.com/es/tiempo/pronostico/multimodel/37.050403N-3.349797E</v>
      </c>
      <c r="T269" s="31" t="str">
        <f>"&lt;a href='https://brouter.de/brouter-web/#map=13/"&amp;G269&amp;"/"&amp;H269&amp;"/OpenTopoMap&amp;pois="&amp;H269&amp;","&amp;G269&amp; "' target='_blank'&gt;" &amp;"&lt;img src='/wp-content/uploads/icono-mapa-topografico-small.png' alt='Mapa topográfico brouter.de' title='Mapa topográfico brouter.de'&gt;" &amp; "&lt;/a&gt;"</f>
        <v>&lt;a href='https://brouter.de/brouter-web/#map=13/37.050403/-3.349797/OpenTopoMap&amp;pois=-3.349797,37.050403' target='_blank'&gt;&lt;img src='/wp-content/uploads/icono-mapa-topografico-small.png' alt='Mapa topográfico brouter.de' title='Mapa topográfico brouter.de'&gt;&lt;/a&gt;</v>
      </c>
      <c r="U269" s="47" t="str">
        <f>HYPERLINK("https://brouter.de/brouter-web/#map=13/"&amp;G269&amp;"/"&amp;H269&amp;"/OpenTopoMap&amp;pois="&amp;H269&amp;","&amp;G269)</f>
        <v>https://brouter.de/brouter-web/#map=13/37.050403/-3.349797/OpenTopoMap&amp;pois=-3.349797,37.050403</v>
      </c>
      <c r="V269" s="31" t="str">
        <f>"&lt;a href='https://gpx.studio/app#13/"&amp;G269&amp;"/"&amp;H269&amp;"' target='_blank'&gt;" &amp;"&lt;img src='/wp-content/uploads/icono-mapa-topografico-gpx-studio-small.png' alt='Mapa topográfico gpx.studio' title='Mapa topográfico gpx.studio'&gt;" &amp; "&lt;/a&gt;"</f>
        <v>&lt;a href='https://gpx.studio/app#13/37.050403/-3.349797' target='_blank'&gt;&lt;img src='/wp-content/uploads/icono-mapa-topografico-gpx-studio-small.png' alt='Mapa topográfico gpx.studio' title='Mapa topográfico gpx.studio'&gt;&lt;/a&gt;</v>
      </c>
      <c r="W269" s="47" t="str">
        <f>HYPERLINK("https://gpx.studio/app#13/"&amp;G269&amp;"/"&amp;H269)</f>
        <v>https://gpx.studio/app#13/37.050403/-3.349797</v>
      </c>
      <c r="X269" s="47" t="str">
        <f>HYPERLINK("https://nakarte.me/#m=13/"&amp;G269&amp;"/"&amp;H269&amp;"&amp;l=Czt/Sa")</f>
        <v>https://nakarte.me/#m=13/37.050403/-3.349797&amp;l=Czt/Sa</v>
      </c>
      <c r="Y269" s="31" t="str">
        <f>"&lt;a href='https://www.google.com/maps/dir/42.8664,-2.6852/" &amp; G269&amp; "," &amp; H269 &amp; "' target='_blank'&gt;" &amp;"&lt;img src='/wp-content/uploads/icono-navegacion-google-maps-small.png' alt='Navegación Google Maps' title='Navegación Google Maps'&gt;" &amp; "&lt;/a&gt;"</f>
        <v>&lt;a href='https://www.google.com/maps/dir/42.8664,-2.6852/37.050403,-3.349797' target='_blank'&gt;&lt;img src='/wp-content/uploads/icono-navegacion-google-maps-small.png' alt='Navegación Google Maps' title='Navegación Google Maps'&gt;&lt;/a&gt;</v>
      </c>
      <c r="Z269" s="46" t="str">
        <f>"&lt;a style='display: block; text-align: center; padding: 0px 0; font-size: 1.4em;' href='https://tresmiles.es/mapa.html?lat="&amp;G269&amp;"&amp;lon="&amp;H269&amp;"&amp;zoom=17'&gt;&lt;img src='/wp-content/uploads/icono-mapa-topografico-small.png' alt='Mapa' title='Mapa'&gt;&lt;/a&gt;"</f>
        <v>&lt;a style='display: block; text-align: center; padding: 0px 0; font-size: 1.4em;' href='https://tresmiles.es/mapa.html?lat=37.050403&amp;lon=-3.349797&amp;zoom=17'&gt;&lt;img src='/wp-content/uploads/icono-mapa-topografico-small.png' alt='Mapa' title='Mapa'&gt;&lt;/a&gt;</v>
      </c>
      <c r="AA269" s="46" t="str">
        <f>IF(J269="",
"",
"&lt;div style='display: block; text-align: center; padding: 0px 0; font-size: 1.4em;'&gt;"&amp;
"&lt;a href='#!' class='open-popup' data-info='"&amp;"ℹ "&amp;J269&amp;"'&gt;"&amp;
"&lt;img src='/wp-content/uploads/icono-informacion-small.png' alt='Más información' title='Más información'&gt;"
&amp;"&lt;/a&gt;&lt;/div&gt;"
)</f>
        <v/>
      </c>
    </row>
    <row r="270" spans="1:27" ht="14.5" customHeight="1" x14ac:dyDescent="0.35">
      <c r="A270" s="32" t="s">
        <v>1025</v>
      </c>
      <c r="B270" s="32" t="s">
        <v>1912</v>
      </c>
      <c r="C270" s="32" t="s">
        <v>1913</v>
      </c>
      <c r="D270" s="33" t="s">
        <v>1953</v>
      </c>
      <c r="F270" s="34">
        <v>3139</v>
      </c>
      <c r="G270" s="28" t="s">
        <v>2054</v>
      </c>
      <c r="H270" s="28" t="s">
        <v>2055</v>
      </c>
      <c r="I270" s="28" t="s">
        <v>2242</v>
      </c>
      <c r="M270" s="55">
        <v>0</v>
      </c>
      <c r="N270" s="46" t="str">
        <f>"&lt;wpt lat="""&amp;G270&amp;""" lon="""&amp;H270&amp;"""&gt;&lt;ele&gt;"&amp;F270&amp;"&lt;/ele&gt;&lt;name&gt;"&amp;D270&amp;"&lt;/name&gt;&lt;desc&gt;Nombre oficial: "&amp;E270&amp;"&amp;#10;Altitud: "&amp;F270&amp;" m &amp;#10;Dificultad: "&amp;I270&amp;"&amp;#10;Más información: "&amp;J270&amp;"&lt;/desc&gt;&lt;/wpt&gt;"</f>
        <v>&lt;wpt lat="37.102842" lon="-3.277753"&gt;&lt;ele&gt;3139&lt;/ele&gt;&lt;name&gt;Pico de la Justicia / Atalaya&lt;/name&gt;&lt;desc&gt;Nombre oficial: &amp;#10;Altitud: 3139 m &amp;#10;Dificultad: Sin clasificar&amp;#10;Más información: &lt;/desc&gt;&lt;/wpt&gt;</v>
      </c>
      <c r="O270" s="48" t="str">
        <f>HYPERLINK("https://www.openstreetmap.org/edit#map=18/"&amp;G270 &amp; "/"&amp; H270 )</f>
        <v>https://www.openstreetmap.org/edit#map=18/37.102842/-3.277753</v>
      </c>
      <c r="P270" s="31" t="str">
        <f>"&lt;a href='https://www.windy.com/"&amp;G270&amp;"/"&amp;H270&amp;"/wind?"&amp;G270&amp;","&amp;H270&amp;",13' target='_blank'&gt;&lt;img src='/wp-content/uploads/icono-windy-small.png' alt='Windy' title='Viento Windy'&gt;&lt;/a&gt;"</f>
        <v>&lt;a href='https://www.windy.com/37.102842/-3.277753/wind?37.102842,-3.277753,13' target='_blank'&gt;&lt;img src='/wp-content/uploads/icono-windy-small.png' alt='Windy' title='Viento Windy'&gt;&lt;/a&gt;</v>
      </c>
      <c r="Q270" s="47" t="str">
        <f>HYPERLINK("https://www.windy.com/"&amp;G270&amp;"/"&amp;H270&amp;"/wind?"&amp;G270&amp;","&amp;H270&amp;",13")</f>
        <v>https://www.windy.com/37.102842/-3.277753/wind?37.102842,-3.277753,13</v>
      </c>
      <c r="R270" s="31" t="str">
        <f>"&lt;a href='https://www.meteoblue.com/es/tiempo/pronostico/multimodel/"&amp;G270 &amp; "N" &amp; H270 &amp; "E" &amp; "' target='_blank'&gt;" &amp;"&lt;img src='/wp-content/uploads/icono-meteoblue-small.png' alt='Meteoblue' title='Multimodel Meteoblue'&gt;" &amp; "&lt;/a&gt;"</f>
        <v>&lt;a href='https://www.meteoblue.com/es/tiempo/pronostico/multimodel/37.102842N-3.277753E' target='_blank'&gt;&lt;img src='/wp-content/uploads/icono-meteoblue-small.png' alt='Meteoblue' title='Multimodel Meteoblue'&gt;&lt;/a&gt;</v>
      </c>
      <c r="S270" s="47" t="str">
        <f>HYPERLINK("https://www.meteoblue.com/es/tiempo/pronostico/multimodel/"&amp;G270 &amp; "N" &amp; H270 &amp; "E")</f>
        <v>https://www.meteoblue.com/es/tiempo/pronostico/multimodel/37.102842N-3.277753E</v>
      </c>
      <c r="T270" s="31" t="str">
        <f>"&lt;a href='https://brouter.de/brouter-web/#map=13/"&amp;G270&amp;"/"&amp;H270&amp;"/OpenTopoMap&amp;pois="&amp;H270&amp;","&amp;G270&amp; "' target='_blank'&gt;" &amp;"&lt;img src='/wp-content/uploads/icono-mapa-topografico-small.png' alt='Mapa topográfico brouter.de' title='Mapa topográfico brouter.de'&gt;" &amp; "&lt;/a&gt;"</f>
        <v>&lt;a href='https://brouter.de/brouter-web/#map=13/37.102842/-3.277753/OpenTopoMap&amp;pois=-3.277753,37.102842' target='_blank'&gt;&lt;img src='/wp-content/uploads/icono-mapa-topografico-small.png' alt='Mapa topográfico brouter.de' title='Mapa topográfico brouter.de'&gt;&lt;/a&gt;</v>
      </c>
      <c r="U270" s="47" t="str">
        <f>HYPERLINK("https://brouter.de/brouter-web/#map=13/"&amp;G270&amp;"/"&amp;H270&amp;"/OpenTopoMap&amp;pois="&amp;H270&amp;","&amp;G270)</f>
        <v>https://brouter.de/brouter-web/#map=13/37.102842/-3.277753/OpenTopoMap&amp;pois=-3.277753,37.102842</v>
      </c>
      <c r="V270" s="31" t="str">
        <f>"&lt;a href='https://gpx.studio/app#13/"&amp;G270&amp;"/"&amp;H270&amp;"' target='_blank'&gt;" &amp;"&lt;img src='/wp-content/uploads/icono-mapa-topografico-gpx-studio-small.png' alt='Mapa topográfico gpx.studio' title='Mapa topográfico gpx.studio'&gt;" &amp; "&lt;/a&gt;"</f>
        <v>&lt;a href='https://gpx.studio/app#13/37.102842/-3.277753' target='_blank'&gt;&lt;img src='/wp-content/uploads/icono-mapa-topografico-gpx-studio-small.png' alt='Mapa topográfico gpx.studio' title='Mapa topográfico gpx.studio'&gt;&lt;/a&gt;</v>
      </c>
      <c r="W270" s="47" t="str">
        <f>HYPERLINK("https://gpx.studio/app#13/"&amp;G270&amp;"/"&amp;H270)</f>
        <v>https://gpx.studio/app#13/37.102842/-3.277753</v>
      </c>
      <c r="X270" s="47" t="str">
        <f>HYPERLINK("https://nakarte.me/#m=13/"&amp;G270&amp;"/"&amp;H270&amp;"&amp;l=Czt/Sa")</f>
        <v>https://nakarte.me/#m=13/37.102842/-3.277753&amp;l=Czt/Sa</v>
      </c>
      <c r="Y270" s="31" t="str">
        <f>"&lt;a href='https://www.google.com/maps/dir/42.8664,-2.6852/" &amp; G270&amp; "," &amp; H270 &amp; "' target='_blank'&gt;" &amp;"&lt;img src='/wp-content/uploads/icono-navegacion-google-maps-small.png' alt='Navegación Google Maps' title='Navegación Google Maps'&gt;" &amp; "&lt;/a&gt;"</f>
        <v>&lt;a href='https://www.google.com/maps/dir/42.8664,-2.6852/37.102842,-3.277753' target='_blank'&gt;&lt;img src='/wp-content/uploads/icono-navegacion-google-maps-small.png' alt='Navegación Google Maps' title='Navegación Google Maps'&gt;&lt;/a&gt;</v>
      </c>
      <c r="Z270" s="46" t="str">
        <f>"&lt;a style='display: block; text-align: center; padding: 0px 0; font-size: 1.4em;' href='https://tresmiles.es/mapa.html?lat="&amp;G270&amp;"&amp;lon="&amp;H270&amp;"&amp;zoom=17'&gt;&lt;img src='/wp-content/uploads/icono-mapa-topografico-small.png' alt='Mapa' title='Mapa'&gt;&lt;/a&gt;"</f>
        <v>&lt;a style='display: block; text-align: center; padding: 0px 0; font-size: 1.4em;' href='https://tresmiles.es/mapa.html?lat=37.102842&amp;lon=-3.277753&amp;zoom=17'&gt;&lt;img src='/wp-content/uploads/icono-mapa-topografico-small.png' alt='Mapa' title='Mapa'&gt;&lt;/a&gt;</v>
      </c>
      <c r="AA270" s="46" t="str">
        <f>IF(J270="",
"",
"&lt;div style='display: block; text-align: center; padding: 0px 0; font-size: 1.4em;'&gt;"&amp;
"&lt;a href='#!' class='open-popup' data-info='"&amp;"ℹ "&amp;J270&amp;"'&gt;"&amp;
"&lt;img src='/wp-content/uploads/icono-informacion-small.png' alt='Más información' title='Más información'&gt;"
&amp;"&lt;/a&gt;&lt;/div&gt;"
)</f>
        <v/>
      </c>
    </row>
    <row r="271" spans="1:27" ht="14.5" customHeight="1" x14ac:dyDescent="0.35">
      <c r="A271" s="32" t="s">
        <v>1025</v>
      </c>
      <c r="B271" s="32" t="s">
        <v>1912</v>
      </c>
      <c r="C271" s="32" t="s">
        <v>1913</v>
      </c>
      <c r="D271" s="33" t="s">
        <v>1956</v>
      </c>
      <c r="F271" s="34">
        <v>3137</v>
      </c>
      <c r="G271" s="28" t="s">
        <v>2060</v>
      </c>
      <c r="H271" s="28" t="s">
        <v>2061</v>
      </c>
      <c r="I271" s="28" t="s">
        <v>2242</v>
      </c>
      <c r="M271" s="55">
        <v>0</v>
      </c>
      <c r="N271" s="46" t="str">
        <f>"&lt;wpt lat="""&amp;G271&amp;""" lon="""&amp;H271&amp;"""&gt;&lt;ele&gt;"&amp;F271&amp;"&lt;/ele&gt;&lt;name&gt;"&amp;D271&amp;"&lt;/name&gt;&lt;desc&gt;Nombre oficial: "&amp;E271&amp;"&amp;#10;Altitud: "&amp;F271&amp;" m &amp;#10;Dificultad: "&amp;I271&amp;"&amp;#10;Más información: "&amp;J271&amp;"&lt;/desc&gt;&lt;/wpt&gt;"</f>
        <v>&lt;wpt lat="37.049872" lon="-3.349456"&gt;&lt;ele&gt;3137&lt;/ele&gt;&lt;name&gt;Raspones de Río Seco Sur&lt;/name&gt;&lt;desc&gt;Nombre oficial: &amp;#10;Altitud: 3137 m &amp;#10;Dificultad: Sin clasificar&amp;#10;Más información: &lt;/desc&gt;&lt;/wpt&gt;</v>
      </c>
      <c r="O271" s="48" t="str">
        <f>HYPERLINK("https://www.openstreetmap.org/edit#map=18/"&amp;G271 &amp; "/"&amp; H271 )</f>
        <v>https://www.openstreetmap.org/edit#map=18/37.049872/-3.349456</v>
      </c>
      <c r="P271" s="31" t="str">
        <f>"&lt;a href='https://www.windy.com/"&amp;G271&amp;"/"&amp;H271&amp;"/wind?"&amp;G271&amp;","&amp;H271&amp;",13' target='_blank'&gt;&lt;img src='/wp-content/uploads/icono-windy-small.png' alt='Windy' title='Viento Windy'&gt;&lt;/a&gt;"</f>
        <v>&lt;a href='https://www.windy.com/37.049872/-3.349456/wind?37.049872,-3.349456,13' target='_blank'&gt;&lt;img src='/wp-content/uploads/icono-windy-small.png' alt='Windy' title='Viento Windy'&gt;&lt;/a&gt;</v>
      </c>
      <c r="Q271" s="47" t="str">
        <f>HYPERLINK("https://www.windy.com/"&amp;G271&amp;"/"&amp;H271&amp;"/wind?"&amp;G271&amp;","&amp;H271&amp;",13")</f>
        <v>https://www.windy.com/37.049872/-3.349456/wind?37.049872,-3.349456,13</v>
      </c>
      <c r="R271" s="31" t="str">
        <f>"&lt;a href='https://www.meteoblue.com/es/tiempo/pronostico/multimodel/"&amp;G271 &amp; "N" &amp; H271 &amp; "E" &amp; "' target='_blank'&gt;" &amp;"&lt;img src='/wp-content/uploads/icono-meteoblue-small.png' alt='Meteoblue' title='Multimodel Meteoblue'&gt;" &amp; "&lt;/a&gt;"</f>
        <v>&lt;a href='https://www.meteoblue.com/es/tiempo/pronostico/multimodel/37.049872N-3.349456E' target='_blank'&gt;&lt;img src='/wp-content/uploads/icono-meteoblue-small.png' alt='Meteoblue' title='Multimodel Meteoblue'&gt;&lt;/a&gt;</v>
      </c>
      <c r="S271" s="47" t="str">
        <f>HYPERLINK("https://www.meteoblue.com/es/tiempo/pronostico/multimodel/"&amp;G271 &amp; "N" &amp; H271 &amp; "E")</f>
        <v>https://www.meteoblue.com/es/tiempo/pronostico/multimodel/37.049872N-3.349456E</v>
      </c>
      <c r="T271" s="31" t="str">
        <f>"&lt;a href='https://brouter.de/brouter-web/#map=13/"&amp;G271&amp;"/"&amp;H271&amp;"/OpenTopoMap&amp;pois="&amp;H271&amp;","&amp;G271&amp; "' target='_blank'&gt;" &amp;"&lt;img src='/wp-content/uploads/icono-mapa-topografico-small.png' alt='Mapa topográfico brouter.de' title='Mapa topográfico brouter.de'&gt;" &amp; "&lt;/a&gt;"</f>
        <v>&lt;a href='https://brouter.de/brouter-web/#map=13/37.049872/-3.349456/OpenTopoMap&amp;pois=-3.349456,37.049872' target='_blank'&gt;&lt;img src='/wp-content/uploads/icono-mapa-topografico-small.png' alt='Mapa topográfico brouter.de' title='Mapa topográfico brouter.de'&gt;&lt;/a&gt;</v>
      </c>
      <c r="U271" s="47" t="str">
        <f>HYPERLINK("https://brouter.de/brouter-web/#map=13/"&amp;G271&amp;"/"&amp;H271&amp;"/OpenTopoMap&amp;pois="&amp;H271&amp;","&amp;G271)</f>
        <v>https://brouter.de/brouter-web/#map=13/37.049872/-3.349456/OpenTopoMap&amp;pois=-3.349456,37.049872</v>
      </c>
      <c r="V271" s="31" t="str">
        <f>"&lt;a href='https://gpx.studio/app#13/"&amp;G271&amp;"/"&amp;H271&amp;"' target='_blank'&gt;" &amp;"&lt;img src='/wp-content/uploads/icono-mapa-topografico-gpx-studio-small.png' alt='Mapa topográfico gpx.studio' title='Mapa topográfico gpx.studio'&gt;" &amp; "&lt;/a&gt;"</f>
        <v>&lt;a href='https://gpx.studio/app#13/37.049872/-3.349456' target='_blank'&gt;&lt;img src='/wp-content/uploads/icono-mapa-topografico-gpx-studio-small.png' alt='Mapa topográfico gpx.studio' title='Mapa topográfico gpx.studio'&gt;&lt;/a&gt;</v>
      </c>
      <c r="W271" s="47" t="str">
        <f>HYPERLINK("https://gpx.studio/app#13/"&amp;G271&amp;"/"&amp;H271)</f>
        <v>https://gpx.studio/app#13/37.049872/-3.349456</v>
      </c>
      <c r="X271" s="47" t="str">
        <f>HYPERLINK("https://nakarte.me/#m=13/"&amp;G271&amp;"/"&amp;H271&amp;"&amp;l=Czt/Sa")</f>
        <v>https://nakarte.me/#m=13/37.049872/-3.349456&amp;l=Czt/Sa</v>
      </c>
      <c r="Y271" s="31" t="str">
        <f>"&lt;a href='https://www.google.com/maps/dir/42.8664,-2.6852/" &amp; G271&amp; "," &amp; H271 &amp; "' target='_blank'&gt;" &amp;"&lt;img src='/wp-content/uploads/icono-navegacion-google-maps-small.png' alt='Navegación Google Maps' title='Navegación Google Maps'&gt;" &amp; "&lt;/a&gt;"</f>
        <v>&lt;a href='https://www.google.com/maps/dir/42.8664,-2.6852/37.049872,-3.349456' target='_blank'&gt;&lt;img src='/wp-content/uploads/icono-navegacion-google-maps-small.png' alt='Navegación Google Maps' title='Navegación Google Maps'&gt;&lt;/a&gt;</v>
      </c>
      <c r="Z271" s="46" t="str">
        <f>"&lt;a style='display: block; text-align: center; padding: 0px 0; font-size: 1.4em;' href='https://tresmiles.es/mapa.html?lat="&amp;G271&amp;"&amp;lon="&amp;H271&amp;"&amp;zoom=17'&gt;&lt;img src='/wp-content/uploads/icono-mapa-topografico-small.png' alt='Mapa' title='Mapa'&gt;&lt;/a&gt;"</f>
        <v>&lt;a style='display: block; text-align: center; padding: 0px 0; font-size: 1.4em;' href='https://tresmiles.es/mapa.html?lat=37.049872&amp;lon=-3.349456&amp;zoom=17'&gt;&lt;img src='/wp-content/uploads/icono-mapa-topografico-small.png' alt='Mapa' title='Mapa'&gt;&lt;/a&gt;</v>
      </c>
      <c r="AA271" s="46" t="str">
        <f>IF(J271="",
"",
"&lt;div style='display: block; text-align: center; padding: 0px 0; font-size: 1.4em;'&gt;"&amp;
"&lt;a href='#!' class='open-popup' data-info='"&amp;"ℹ "&amp;J271&amp;"'&gt;"&amp;
"&lt;img src='/wp-content/uploads/icono-informacion-small.png' alt='Más información' title='Más información'&gt;"
&amp;"&lt;/a&gt;&lt;/div&gt;"
)</f>
        <v/>
      </c>
    </row>
    <row r="272" spans="1:27" ht="14.5" customHeight="1" x14ac:dyDescent="0.35">
      <c r="A272" s="32" t="s">
        <v>1025</v>
      </c>
      <c r="B272" s="32" t="s">
        <v>1912</v>
      </c>
      <c r="C272" s="32" t="s">
        <v>1913</v>
      </c>
      <c r="D272" s="33" t="s">
        <v>1955</v>
      </c>
      <c r="F272" s="34">
        <v>3136</v>
      </c>
      <c r="G272" s="28" t="s">
        <v>2058</v>
      </c>
      <c r="H272" s="28" t="s">
        <v>2059</v>
      </c>
      <c r="I272" s="28" t="s">
        <v>2242</v>
      </c>
      <c r="M272" s="55">
        <v>0</v>
      </c>
      <c r="N272" s="46" t="str">
        <f>"&lt;wpt lat="""&amp;G272&amp;""" lon="""&amp;H272&amp;"""&gt;&lt;ele&gt;"&amp;F272&amp;"&lt;/ele&gt;&lt;name&gt;"&amp;D272&amp;"&lt;/name&gt;&lt;desc&gt;Nombre oficial: "&amp;E272&amp;"&amp;#10;Altitud: "&amp;F272&amp;" m &amp;#10;Dificultad: "&amp;I272&amp;"&amp;#10;Más información: "&amp;J272&amp;"&lt;/desc&gt;&lt;/wpt&gt;"</f>
        <v>&lt;wpt lat="37.105211" lon="-3.277503"&gt;&lt;ele&gt;3136&lt;/ele&gt;&lt;name&gt;Atalaya Norte&lt;/name&gt;&lt;desc&gt;Nombre oficial: &amp;#10;Altitud: 3136 m &amp;#10;Dificultad: Sin clasificar&amp;#10;Más información: &lt;/desc&gt;&lt;/wpt&gt;</v>
      </c>
      <c r="O272" s="48" t="str">
        <f>HYPERLINK("https://www.openstreetmap.org/edit#map=18/"&amp;G272 &amp; "/"&amp; H272 )</f>
        <v>https://www.openstreetmap.org/edit#map=18/37.105211/-3.277503</v>
      </c>
      <c r="P272" s="31" t="str">
        <f>"&lt;a href='https://www.windy.com/"&amp;G272&amp;"/"&amp;H272&amp;"/wind?"&amp;G272&amp;","&amp;H272&amp;",13' target='_blank'&gt;&lt;img src='/wp-content/uploads/icono-windy-small.png' alt='Windy' title='Viento Windy'&gt;&lt;/a&gt;"</f>
        <v>&lt;a href='https://www.windy.com/37.105211/-3.277503/wind?37.105211,-3.277503,13' target='_blank'&gt;&lt;img src='/wp-content/uploads/icono-windy-small.png' alt='Windy' title='Viento Windy'&gt;&lt;/a&gt;</v>
      </c>
      <c r="Q272" s="47" t="str">
        <f>HYPERLINK("https://www.windy.com/"&amp;G272&amp;"/"&amp;H272&amp;"/wind?"&amp;G272&amp;","&amp;H272&amp;",13")</f>
        <v>https://www.windy.com/37.105211/-3.277503/wind?37.105211,-3.277503,13</v>
      </c>
      <c r="R272" s="31" t="str">
        <f>"&lt;a href='https://www.meteoblue.com/es/tiempo/pronostico/multimodel/"&amp;G272 &amp; "N" &amp; H272 &amp; "E" &amp; "' target='_blank'&gt;" &amp;"&lt;img src='/wp-content/uploads/icono-meteoblue-small.png' alt='Meteoblue' title='Multimodel Meteoblue'&gt;" &amp; "&lt;/a&gt;"</f>
        <v>&lt;a href='https://www.meteoblue.com/es/tiempo/pronostico/multimodel/37.105211N-3.277503E' target='_blank'&gt;&lt;img src='/wp-content/uploads/icono-meteoblue-small.png' alt='Meteoblue' title='Multimodel Meteoblue'&gt;&lt;/a&gt;</v>
      </c>
      <c r="S272" s="47" t="str">
        <f>HYPERLINK("https://www.meteoblue.com/es/tiempo/pronostico/multimodel/"&amp;G272 &amp; "N" &amp; H272 &amp; "E")</f>
        <v>https://www.meteoblue.com/es/tiempo/pronostico/multimodel/37.105211N-3.277503E</v>
      </c>
      <c r="T272" s="31" t="str">
        <f>"&lt;a href='https://brouter.de/brouter-web/#map=13/"&amp;G272&amp;"/"&amp;H272&amp;"/OpenTopoMap&amp;pois="&amp;H272&amp;","&amp;G272&amp; "' target='_blank'&gt;" &amp;"&lt;img src='/wp-content/uploads/icono-mapa-topografico-small.png' alt='Mapa topográfico brouter.de' title='Mapa topográfico brouter.de'&gt;" &amp; "&lt;/a&gt;"</f>
        <v>&lt;a href='https://brouter.de/brouter-web/#map=13/37.105211/-3.277503/OpenTopoMap&amp;pois=-3.277503,37.105211' target='_blank'&gt;&lt;img src='/wp-content/uploads/icono-mapa-topografico-small.png' alt='Mapa topográfico brouter.de' title='Mapa topográfico brouter.de'&gt;&lt;/a&gt;</v>
      </c>
      <c r="U272" s="47" t="str">
        <f>HYPERLINK("https://brouter.de/brouter-web/#map=13/"&amp;G272&amp;"/"&amp;H272&amp;"/OpenTopoMap&amp;pois="&amp;H272&amp;","&amp;G272)</f>
        <v>https://brouter.de/brouter-web/#map=13/37.105211/-3.277503/OpenTopoMap&amp;pois=-3.277503,37.105211</v>
      </c>
      <c r="V272" s="31" t="str">
        <f>"&lt;a href='https://gpx.studio/app#13/"&amp;G272&amp;"/"&amp;H272&amp;"' target='_blank'&gt;" &amp;"&lt;img src='/wp-content/uploads/icono-mapa-topografico-gpx-studio-small.png' alt='Mapa topográfico gpx.studio' title='Mapa topográfico gpx.studio'&gt;" &amp; "&lt;/a&gt;"</f>
        <v>&lt;a href='https://gpx.studio/app#13/37.105211/-3.277503' target='_blank'&gt;&lt;img src='/wp-content/uploads/icono-mapa-topografico-gpx-studio-small.png' alt='Mapa topográfico gpx.studio' title='Mapa topográfico gpx.studio'&gt;&lt;/a&gt;</v>
      </c>
      <c r="W272" s="47" t="str">
        <f>HYPERLINK("https://gpx.studio/app#13/"&amp;G272&amp;"/"&amp;H272)</f>
        <v>https://gpx.studio/app#13/37.105211/-3.277503</v>
      </c>
      <c r="X272" s="47" t="str">
        <f>HYPERLINK("https://nakarte.me/#m=13/"&amp;G272&amp;"/"&amp;H272&amp;"&amp;l=Czt/Sa")</f>
        <v>https://nakarte.me/#m=13/37.105211/-3.277503&amp;l=Czt/Sa</v>
      </c>
      <c r="Y272" s="31" t="str">
        <f>"&lt;a href='https://www.google.com/maps/dir/42.8664,-2.6852/" &amp; G272&amp; "," &amp; H272 &amp; "' target='_blank'&gt;" &amp;"&lt;img src='/wp-content/uploads/icono-navegacion-google-maps-small.png' alt='Navegación Google Maps' title='Navegación Google Maps'&gt;" &amp; "&lt;/a&gt;"</f>
        <v>&lt;a href='https://www.google.com/maps/dir/42.8664,-2.6852/37.105211,-3.277503' target='_blank'&gt;&lt;img src='/wp-content/uploads/icono-navegacion-google-maps-small.png' alt='Navegación Google Maps' title='Navegación Google Maps'&gt;&lt;/a&gt;</v>
      </c>
      <c r="Z272" s="46" t="str">
        <f>"&lt;a style='display: block; text-align: center; padding: 0px 0; font-size: 1.4em;' href='https://tresmiles.es/mapa.html?lat="&amp;G272&amp;"&amp;lon="&amp;H272&amp;"&amp;zoom=17'&gt;&lt;img src='/wp-content/uploads/icono-mapa-topografico-small.png' alt='Mapa' title='Mapa'&gt;&lt;/a&gt;"</f>
        <v>&lt;a style='display: block; text-align: center; padding: 0px 0; font-size: 1.4em;' href='https://tresmiles.es/mapa.html?lat=37.105211&amp;lon=-3.277503&amp;zoom=17'&gt;&lt;img src='/wp-content/uploads/icono-mapa-topografico-small.png' alt='Mapa' title='Mapa'&gt;&lt;/a&gt;</v>
      </c>
      <c r="AA272" s="46" t="str">
        <f>IF(J272="",
"",
"&lt;div style='display: block; text-align: center; padding: 0px 0; font-size: 1.4em;'&gt;"&amp;
"&lt;a href='#!' class='open-popup' data-info='"&amp;"ℹ "&amp;J272&amp;"'&gt;"&amp;
"&lt;img src='/wp-content/uploads/icono-informacion-small.png' alt='Más información' title='Más información'&gt;"
&amp;"&lt;/a&gt;&lt;/div&gt;"
)</f>
        <v/>
      </c>
    </row>
    <row r="273" spans="1:27" ht="14.5" customHeight="1" x14ac:dyDescent="0.35">
      <c r="A273" s="32" t="s">
        <v>1025</v>
      </c>
      <c r="B273" s="32" t="s">
        <v>1912</v>
      </c>
      <c r="C273" s="32" t="s">
        <v>1913</v>
      </c>
      <c r="D273" s="33" t="s">
        <v>1964</v>
      </c>
      <c r="F273" s="34">
        <v>3121</v>
      </c>
      <c r="G273" s="28" t="s">
        <v>2076</v>
      </c>
      <c r="H273" s="28" t="s">
        <v>2077</v>
      </c>
      <c r="I273" s="28" t="s">
        <v>2242</v>
      </c>
      <c r="M273" s="55">
        <v>0</v>
      </c>
      <c r="N273" s="46" t="str">
        <f>"&lt;wpt lat="""&amp;G273&amp;""" lon="""&amp;H273&amp;"""&gt;&lt;ele&gt;"&amp;F273&amp;"&lt;/ele&gt;&lt;name&gt;"&amp;D273&amp;"&lt;/name&gt;&lt;desc&gt;Nombre oficial: "&amp;E273&amp;"&amp;#10;Altitud: "&amp;F273&amp;" m &amp;#10;Dificultad: "&amp;I273&amp;"&amp;#10;Más información: "&amp;J273&amp;"&lt;/desc&gt;&lt;/wpt&gt;"</f>
        <v>&lt;wpt lat="37.05468" lon="-3.34270"&gt;&lt;ele&gt;3121&lt;/ele&gt;&lt;name&gt;Crestón de Río Seco Central&lt;/name&gt;&lt;desc&gt;Nombre oficial: &amp;#10;Altitud: 3121 m &amp;#10;Dificultad: Sin clasificar&amp;#10;Más información: &lt;/desc&gt;&lt;/wpt&gt;</v>
      </c>
      <c r="O273" s="48" t="str">
        <f>HYPERLINK("https://www.openstreetmap.org/edit#map=18/"&amp;G273 &amp; "/"&amp; H273 )</f>
        <v>https://www.openstreetmap.org/edit#map=18/37.05468/-3.34270</v>
      </c>
      <c r="P273" s="31" t="str">
        <f>"&lt;a href='https://www.windy.com/"&amp;G273&amp;"/"&amp;H273&amp;"/wind?"&amp;G273&amp;","&amp;H273&amp;",13' target='_blank'&gt;&lt;img src='/wp-content/uploads/icono-windy-small.png' alt='Windy' title='Viento Windy'&gt;&lt;/a&gt;"</f>
        <v>&lt;a href='https://www.windy.com/37.05468/-3.34270/wind?37.05468,-3.34270,13' target='_blank'&gt;&lt;img src='/wp-content/uploads/icono-windy-small.png' alt='Windy' title='Viento Windy'&gt;&lt;/a&gt;</v>
      </c>
      <c r="Q273" s="47" t="str">
        <f>HYPERLINK("https://www.windy.com/"&amp;G273&amp;"/"&amp;H273&amp;"/wind?"&amp;G273&amp;","&amp;H273&amp;",13")</f>
        <v>https://www.windy.com/37.05468/-3.34270/wind?37.05468,-3.34270,13</v>
      </c>
      <c r="R273" s="31" t="str">
        <f>"&lt;a href='https://www.meteoblue.com/es/tiempo/pronostico/multimodel/"&amp;G273 &amp; "N" &amp; H273 &amp; "E" &amp; "' target='_blank'&gt;" &amp;"&lt;img src='/wp-content/uploads/icono-meteoblue-small.png' alt='Meteoblue' title='Multimodel Meteoblue'&gt;" &amp; "&lt;/a&gt;"</f>
        <v>&lt;a href='https://www.meteoblue.com/es/tiempo/pronostico/multimodel/37.05468N-3.34270E' target='_blank'&gt;&lt;img src='/wp-content/uploads/icono-meteoblue-small.png' alt='Meteoblue' title='Multimodel Meteoblue'&gt;&lt;/a&gt;</v>
      </c>
      <c r="S273" s="47" t="str">
        <f>HYPERLINK("https://www.meteoblue.com/es/tiempo/pronostico/multimodel/"&amp;G273 &amp; "N" &amp; H273 &amp; "E")</f>
        <v>https://www.meteoblue.com/es/tiempo/pronostico/multimodel/37.05468N-3.34270E</v>
      </c>
      <c r="T273" s="31" t="str">
        <f>"&lt;a href='https://brouter.de/brouter-web/#map=13/"&amp;G273&amp;"/"&amp;H273&amp;"/OpenTopoMap&amp;pois="&amp;H273&amp;","&amp;G273&amp; "' target='_blank'&gt;" &amp;"&lt;img src='/wp-content/uploads/icono-mapa-topografico-small.png' alt='Mapa topográfico brouter.de' title='Mapa topográfico brouter.de'&gt;" &amp; "&lt;/a&gt;"</f>
        <v>&lt;a href='https://brouter.de/brouter-web/#map=13/37.05468/-3.34270/OpenTopoMap&amp;pois=-3.34270,37.05468' target='_blank'&gt;&lt;img src='/wp-content/uploads/icono-mapa-topografico-small.png' alt='Mapa topográfico brouter.de' title='Mapa topográfico brouter.de'&gt;&lt;/a&gt;</v>
      </c>
      <c r="U273" s="47" t="str">
        <f>HYPERLINK("https://brouter.de/brouter-web/#map=13/"&amp;G273&amp;"/"&amp;H273&amp;"/OpenTopoMap&amp;pois="&amp;H273&amp;","&amp;G273)</f>
        <v>https://brouter.de/brouter-web/#map=13/37.05468/-3.34270/OpenTopoMap&amp;pois=-3.34270,37.05468</v>
      </c>
      <c r="V273" s="31" t="str">
        <f>"&lt;a href='https://gpx.studio/app#13/"&amp;G273&amp;"/"&amp;H273&amp;"' target='_blank'&gt;" &amp;"&lt;img src='/wp-content/uploads/icono-mapa-topografico-gpx-studio-small.png' alt='Mapa topográfico gpx.studio' title='Mapa topográfico gpx.studio'&gt;" &amp; "&lt;/a&gt;"</f>
        <v>&lt;a href='https://gpx.studio/app#13/37.05468/-3.34270' target='_blank'&gt;&lt;img src='/wp-content/uploads/icono-mapa-topografico-gpx-studio-small.png' alt='Mapa topográfico gpx.studio' title='Mapa topográfico gpx.studio'&gt;&lt;/a&gt;</v>
      </c>
      <c r="W273" s="47" t="str">
        <f>HYPERLINK("https://gpx.studio/app#13/"&amp;G273&amp;"/"&amp;H273)</f>
        <v>https://gpx.studio/app#13/37.05468/-3.34270</v>
      </c>
      <c r="X273" s="47" t="str">
        <f>HYPERLINK("https://nakarte.me/#m=13/"&amp;G273&amp;"/"&amp;H273&amp;"&amp;l=Czt/Sa")</f>
        <v>https://nakarte.me/#m=13/37.05468/-3.34270&amp;l=Czt/Sa</v>
      </c>
      <c r="Y273" s="31" t="str">
        <f>"&lt;a href='https://www.google.com/maps/dir/42.8664,-2.6852/" &amp; G273&amp; "," &amp; H273 &amp; "' target='_blank'&gt;" &amp;"&lt;img src='/wp-content/uploads/icono-navegacion-google-maps-small.png' alt='Navegación Google Maps' title='Navegación Google Maps'&gt;" &amp; "&lt;/a&gt;"</f>
        <v>&lt;a href='https://www.google.com/maps/dir/42.8664,-2.6852/37.05468,-3.34270' target='_blank'&gt;&lt;img src='/wp-content/uploads/icono-navegacion-google-maps-small.png' alt='Navegación Google Maps' title='Navegación Google Maps'&gt;&lt;/a&gt;</v>
      </c>
      <c r="Z273" s="46" t="str">
        <f>"&lt;a style='display: block; text-align: center; padding: 0px 0; font-size: 1.4em;' href='https://tresmiles.es/mapa.html?lat="&amp;G273&amp;"&amp;lon="&amp;H273&amp;"&amp;zoom=17'&gt;&lt;img src='/wp-content/uploads/icono-mapa-topografico-small.png' alt='Mapa' title='Mapa'&gt;&lt;/a&gt;"</f>
        <v>&lt;a style='display: block; text-align: center; padding: 0px 0; font-size: 1.4em;' href='https://tresmiles.es/mapa.html?lat=37.05468&amp;lon=-3.34270&amp;zoom=17'&gt;&lt;img src='/wp-content/uploads/icono-mapa-topografico-small.png' alt='Mapa' title='Mapa'&gt;&lt;/a&gt;</v>
      </c>
      <c r="AA273" s="46" t="str">
        <f>IF(J273="",
"",
"&lt;div style='display: block; text-align: center; padding: 0px 0; font-size: 1.4em;'&gt;"&amp;
"&lt;a href='#!' class='open-popup' data-info='"&amp;"ℹ "&amp;J273&amp;"'&gt;"&amp;
"&lt;img src='/wp-content/uploads/icono-informacion-small.png' alt='Más información' title='Más información'&gt;"
&amp;"&lt;/a&gt;&lt;/div&gt;"
)</f>
        <v/>
      </c>
    </row>
    <row r="274" spans="1:27" ht="14.5" customHeight="1" x14ac:dyDescent="0.35">
      <c r="A274" s="32" t="s">
        <v>1025</v>
      </c>
      <c r="B274" s="32" t="s">
        <v>1912</v>
      </c>
      <c r="C274" s="32" t="s">
        <v>1913</v>
      </c>
      <c r="D274" s="33" t="s">
        <v>1958</v>
      </c>
      <c r="F274" s="34">
        <v>3117</v>
      </c>
      <c r="G274" s="28" t="s">
        <v>2064</v>
      </c>
      <c r="H274" s="28" t="s">
        <v>2065</v>
      </c>
      <c r="I274" s="28" t="s">
        <v>2242</v>
      </c>
      <c r="M274" s="55">
        <v>0</v>
      </c>
      <c r="N274" s="46" t="str">
        <f>"&lt;wpt lat="""&amp;G274&amp;""" lon="""&amp;H274&amp;"""&gt;&lt;ele&gt;"&amp;F274&amp;"&lt;/ele&gt;&lt;name&gt;"&amp;D274&amp;"&lt;/name&gt;&lt;desc&gt;Nombre oficial: "&amp;E274&amp;"&amp;#10;Altitud: "&amp;F274&amp;" m &amp;#10;Dificultad: "&amp;I274&amp;"&amp;#10;Más información: "&amp;J274&amp;"&lt;/desc&gt;&lt;/wpt&gt;"</f>
        <v>&lt;wpt lat="37.1022332" lon="-3.2902014"&gt;&lt;ele&gt;3117&lt;/ele&gt;&lt;name&gt;Cerro de Mojón Alto&lt;/name&gt;&lt;desc&gt;Nombre oficial: &amp;#10;Altitud: 3117 m &amp;#10;Dificultad: Sin clasificar&amp;#10;Más información: &lt;/desc&gt;&lt;/wpt&gt;</v>
      </c>
      <c r="O274" s="48" t="str">
        <f>HYPERLINK("https://www.openstreetmap.org/edit#map=18/"&amp;G274 &amp; "/"&amp; H274 )</f>
        <v>https://www.openstreetmap.org/edit#map=18/37.1022332/-3.2902014</v>
      </c>
      <c r="P274" s="31" t="str">
        <f>"&lt;a href='https://www.windy.com/"&amp;G274&amp;"/"&amp;H274&amp;"/wind?"&amp;G274&amp;","&amp;H274&amp;",13' target='_blank'&gt;&lt;img src='/wp-content/uploads/icono-windy-small.png' alt='Windy' title='Viento Windy'&gt;&lt;/a&gt;"</f>
        <v>&lt;a href='https://www.windy.com/37.1022332/-3.2902014/wind?37.1022332,-3.2902014,13' target='_blank'&gt;&lt;img src='/wp-content/uploads/icono-windy-small.png' alt='Windy' title='Viento Windy'&gt;&lt;/a&gt;</v>
      </c>
      <c r="Q274" s="47" t="str">
        <f>HYPERLINK("https://www.windy.com/"&amp;G274&amp;"/"&amp;H274&amp;"/wind?"&amp;G274&amp;","&amp;H274&amp;",13")</f>
        <v>https://www.windy.com/37.1022332/-3.2902014/wind?37.1022332,-3.2902014,13</v>
      </c>
      <c r="R274" s="31" t="str">
        <f>"&lt;a href='https://www.meteoblue.com/es/tiempo/pronostico/multimodel/"&amp;G274 &amp; "N" &amp; H274 &amp; "E" &amp; "' target='_blank'&gt;" &amp;"&lt;img src='/wp-content/uploads/icono-meteoblue-small.png' alt='Meteoblue' title='Multimodel Meteoblue'&gt;" &amp; "&lt;/a&gt;"</f>
        <v>&lt;a href='https://www.meteoblue.com/es/tiempo/pronostico/multimodel/37.1022332N-3.2902014E' target='_blank'&gt;&lt;img src='/wp-content/uploads/icono-meteoblue-small.png' alt='Meteoblue' title='Multimodel Meteoblue'&gt;&lt;/a&gt;</v>
      </c>
      <c r="S274" s="47" t="str">
        <f>HYPERLINK("https://www.meteoblue.com/es/tiempo/pronostico/multimodel/"&amp;G274 &amp; "N" &amp; H274 &amp; "E")</f>
        <v>https://www.meteoblue.com/es/tiempo/pronostico/multimodel/37.1022332N-3.2902014E</v>
      </c>
      <c r="T274" s="31" t="str">
        <f>"&lt;a href='https://brouter.de/brouter-web/#map=13/"&amp;G274&amp;"/"&amp;H274&amp;"/OpenTopoMap&amp;pois="&amp;H274&amp;","&amp;G274&amp; "' target='_blank'&gt;" &amp;"&lt;img src='/wp-content/uploads/icono-mapa-topografico-small.png' alt='Mapa topográfico brouter.de' title='Mapa topográfico brouter.de'&gt;" &amp; "&lt;/a&gt;"</f>
        <v>&lt;a href='https://brouter.de/brouter-web/#map=13/37.1022332/-3.2902014/OpenTopoMap&amp;pois=-3.2902014,37.1022332' target='_blank'&gt;&lt;img src='/wp-content/uploads/icono-mapa-topografico-small.png' alt='Mapa topográfico brouter.de' title='Mapa topográfico brouter.de'&gt;&lt;/a&gt;</v>
      </c>
      <c r="U274" s="47" t="str">
        <f>HYPERLINK("https://brouter.de/brouter-web/#map=13/"&amp;G274&amp;"/"&amp;H274&amp;"/OpenTopoMap&amp;pois="&amp;H274&amp;","&amp;G274)</f>
        <v>https://brouter.de/brouter-web/#map=13/37.1022332/-3.2902014/OpenTopoMap&amp;pois=-3.2902014,37.1022332</v>
      </c>
      <c r="V274" s="31" t="str">
        <f>"&lt;a href='https://gpx.studio/app#13/"&amp;G274&amp;"/"&amp;H274&amp;"' target='_blank'&gt;" &amp;"&lt;img src='/wp-content/uploads/icono-mapa-topografico-gpx-studio-small.png' alt='Mapa topográfico gpx.studio' title='Mapa topográfico gpx.studio'&gt;" &amp; "&lt;/a&gt;"</f>
        <v>&lt;a href='https://gpx.studio/app#13/37.1022332/-3.2902014' target='_blank'&gt;&lt;img src='/wp-content/uploads/icono-mapa-topografico-gpx-studio-small.png' alt='Mapa topográfico gpx.studio' title='Mapa topográfico gpx.studio'&gt;&lt;/a&gt;</v>
      </c>
      <c r="W274" s="47" t="str">
        <f>HYPERLINK("https://gpx.studio/app#13/"&amp;G274&amp;"/"&amp;H274)</f>
        <v>https://gpx.studio/app#13/37.1022332/-3.2902014</v>
      </c>
      <c r="X274" s="47" t="str">
        <f>HYPERLINK("https://nakarte.me/#m=13/"&amp;G274&amp;"/"&amp;H274&amp;"&amp;l=Czt/Sa")</f>
        <v>https://nakarte.me/#m=13/37.1022332/-3.2902014&amp;l=Czt/Sa</v>
      </c>
      <c r="Y274" s="31" t="str">
        <f>"&lt;a href='https://www.google.com/maps/dir/42.8664,-2.6852/" &amp; G274&amp; "," &amp; H274 &amp; "' target='_blank'&gt;" &amp;"&lt;img src='/wp-content/uploads/icono-navegacion-google-maps-small.png' alt='Navegación Google Maps' title='Navegación Google Maps'&gt;" &amp; "&lt;/a&gt;"</f>
        <v>&lt;a href='https://www.google.com/maps/dir/42.8664,-2.6852/37.1022332,-3.2902014' target='_blank'&gt;&lt;img src='/wp-content/uploads/icono-navegacion-google-maps-small.png' alt='Navegación Google Maps' title='Navegación Google Maps'&gt;&lt;/a&gt;</v>
      </c>
      <c r="Z274" s="46" t="str">
        <f>"&lt;a style='display: block; text-align: center; padding: 0px 0; font-size: 1.4em;' href='https://tresmiles.es/mapa.html?lat="&amp;G274&amp;"&amp;lon="&amp;H274&amp;"&amp;zoom=17'&gt;&lt;img src='/wp-content/uploads/icono-mapa-topografico-small.png' alt='Mapa' title='Mapa'&gt;&lt;/a&gt;"</f>
        <v>&lt;a style='display: block; text-align: center; padding: 0px 0; font-size: 1.4em;' href='https://tresmiles.es/mapa.html?lat=37.1022332&amp;lon=-3.2902014&amp;zoom=17'&gt;&lt;img src='/wp-content/uploads/icono-mapa-topografico-small.png' alt='Mapa' title='Mapa'&gt;&lt;/a&gt;</v>
      </c>
      <c r="AA274" s="46" t="str">
        <f>IF(J274="",
"",
"&lt;div style='display: block; text-align: center; padding: 0px 0; font-size: 1.4em;'&gt;"&amp;
"&lt;a href='#!' class='open-popup' data-info='"&amp;"ℹ "&amp;J274&amp;"'&gt;"&amp;
"&lt;img src='/wp-content/uploads/icono-informacion-small.png' alt='Más información' title='Más información'&gt;"
&amp;"&lt;/a&gt;&lt;/div&gt;"
)</f>
        <v/>
      </c>
    </row>
    <row r="275" spans="1:27" ht="14.5" customHeight="1" x14ac:dyDescent="0.35">
      <c r="A275" s="32" t="s">
        <v>1025</v>
      </c>
      <c r="B275" s="32" t="s">
        <v>1912</v>
      </c>
      <c r="C275" s="32" t="s">
        <v>1913</v>
      </c>
      <c r="D275" s="33" t="s">
        <v>1959</v>
      </c>
      <c r="F275" s="34">
        <v>3115</v>
      </c>
      <c r="G275" s="28" t="s">
        <v>2066</v>
      </c>
      <c r="H275" s="28" t="s">
        <v>2067</v>
      </c>
      <c r="I275" s="28" t="s">
        <v>2242</v>
      </c>
      <c r="M275" s="55">
        <v>0</v>
      </c>
      <c r="N275" s="46" t="str">
        <f>"&lt;wpt lat="""&amp;G275&amp;""" lon="""&amp;H275&amp;"""&gt;&lt;ele&gt;"&amp;F275&amp;"&lt;/ele&gt;&lt;name&gt;"&amp;D275&amp;"&lt;/name&gt;&lt;desc&gt;Nombre oficial: "&amp;E275&amp;"&amp;#10;Altitud: "&amp;F275&amp;" m &amp;#10;Dificultad: "&amp;I275&amp;"&amp;#10;Más información: "&amp;J275&amp;"&lt;/desc&gt;&lt;/wpt&gt;"</f>
        <v>&lt;wpt lat="37.1146696" lon="-3.2696813"&gt;&lt;ele&gt;3115&lt;/ele&gt;&lt;name&gt;Puntal de Covatillas / Cervatillos Occidental&lt;/name&gt;&lt;desc&gt;Nombre oficial: &amp;#10;Altitud: 3115 m &amp;#10;Dificultad: Sin clasificar&amp;#10;Más información: &lt;/desc&gt;&lt;/wpt&gt;</v>
      </c>
      <c r="O275" s="48" t="str">
        <f>HYPERLINK("https://www.openstreetmap.org/edit#map=18/"&amp;G275 &amp; "/"&amp; H275 )</f>
        <v>https://www.openstreetmap.org/edit#map=18/37.1146696/-3.2696813</v>
      </c>
      <c r="P275" s="31" t="str">
        <f>"&lt;a href='https://www.windy.com/"&amp;G275&amp;"/"&amp;H275&amp;"/wind?"&amp;G275&amp;","&amp;H275&amp;",13' target='_blank'&gt;&lt;img src='/wp-content/uploads/icono-windy-small.png' alt='Windy' title='Viento Windy'&gt;&lt;/a&gt;"</f>
        <v>&lt;a href='https://www.windy.com/37.1146696/-3.2696813/wind?37.1146696,-3.2696813,13' target='_blank'&gt;&lt;img src='/wp-content/uploads/icono-windy-small.png' alt='Windy' title='Viento Windy'&gt;&lt;/a&gt;</v>
      </c>
      <c r="Q275" s="47" t="str">
        <f>HYPERLINK("https://www.windy.com/"&amp;G275&amp;"/"&amp;H275&amp;"/wind?"&amp;G275&amp;","&amp;H275&amp;",13")</f>
        <v>https://www.windy.com/37.1146696/-3.2696813/wind?37.1146696,-3.2696813,13</v>
      </c>
      <c r="R275" s="31" t="str">
        <f>"&lt;a href='https://www.meteoblue.com/es/tiempo/pronostico/multimodel/"&amp;G275 &amp; "N" &amp; H275 &amp; "E" &amp; "' target='_blank'&gt;" &amp;"&lt;img src='/wp-content/uploads/icono-meteoblue-small.png' alt='Meteoblue' title='Multimodel Meteoblue'&gt;" &amp; "&lt;/a&gt;"</f>
        <v>&lt;a href='https://www.meteoblue.com/es/tiempo/pronostico/multimodel/37.1146696N-3.2696813E' target='_blank'&gt;&lt;img src='/wp-content/uploads/icono-meteoblue-small.png' alt='Meteoblue' title='Multimodel Meteoblue'&gt;&lt;/a&gt;</v>
      </c>
      <c r="S275" s="47" t="str">
        <f>HYPERLINK("https://www.meteoblue.com/es/tiempo/pronostico/multimodel/"&amp;G275 &amp; "N" &amp; H275 &amp; "E")</f>
        <v>https://www.meteoblue.com/es/tiempo/pronostico/multimodel/37.1146696N-3.2696813E</v>
      </c>
      <c r="T275" s="31" t="str">
        <f>"&lt;a href='https://brouter.de/brouter-web/#map=13/"&amp;G275&amp;"/"&amp;H275&amp;"/OpenTopoMap&amp;pois="&amp;H275&amp;","&amp;G275&amp; "' target='_blank'&gt;" &amp;"&lt;img src='/wp-content/uploads/icono-mapa-topografico-small.png' alt='Mapa topográfico brouter.de' title='Mapa topográfico brouter.de'&gt;" &amp; "&lt;/a&gt;"</f>
        <v>&lt;a href='https://brouter.de/brouter-web/#map=13/37.1146696/-3.2696813/OpenTopoMap&amp;pois=-3.2696813,37.1146696' target='_blank'&gt;&lt;img src='/wp-content/uploads/icono-mapa-topografico-small.png' alt='Mapa topográfico brouter.de' title='Mapa topográfico brouter.de'&gt;&lt;/a&gt;</v>
      </c>
      <c r="U275" s="47" t="str">
        <f>HYPERLINK("https://brouter.de/brouter-web/#map=13/"&amp;G275&amp;"/"&amp;H275&amp;"/OpenTopoMap&amp;pois="&amp;H275&amp;","&amp;G275)</f>
        <v>https://brouter.de/brouter-web/#map=13/37.1146696/-3.2696813/OpenTopoMap&amp;pois=-3.2696813,37.1146696</v>
      </c>
      <c r="V275" s="31" t="str">
        <f>"&lt;a href='https://gpx.studio/app#13/"&amp;G275&amp;"/"&amp;H275&amp;"' target='_blank'&gt;" &amp;"&lt;img src='/wp-content/uploads/icono-mapa-topografico-gpx-studio-small.png' alt='Mapa topográfico gpx.studio' title='Mapa topográfico gpx.studio'&gt;" &amp; "&lt;/a&gt;"</f>
        <v>&lt;a href='https://gpx.studio/app#13/37.1146696/-3.2696813' target='_blank'&gt;&lt;img src='/wp-content/uploads/icono-mapa-topografico-gpx-studio-small.png' alt='Mapa topográfico gpx.studio' title='Mapa topográfico gpx.studio'&gt;&lt;/a&gt;</v>
      </c>
      <c r="W275" s="47" t="str">
        <f>HYPERLINK("https://gpx.studio/app#13/"&amp;G275&amp;"/"&amp;H275)</f>
        <v>https://gpx.studio/app#13/37.1146696/-3.2696813</v>
      </c>
      <c r="X275" s="47" t="str">
        <f>HYPERLINK("https://nakarte.me/#m=13/"&amp;G275&amp;"/"&amp;H275&amp;"&amp;l=Czt/Sa")</f>
        <v>https://nakarte.me/#m=13/37.1146696/-3.2696813&amp;l=Czt/Sa</v>
      </c>
      <c r="Y275" s="31" t="str">
        <f>"&lt;a href='https://www.google.com/maps/dir/42.8664,-2.6852/" &amp; G275&amp; "," &amp; H275 &amp; "' target='_blank'&gt;" &amp;"&lt;img src='/wp-content/uploads/icono-navegacion-google-maps-small.png' alt='Navegación Google Maps' title='Navegación Google Maps'&gt;" &amp; "&lt;/a&gt;"</f>
        <v>&lt;a href='https://www.google.com/maps/dir/42.8664,-2.6852/37.1146696,-3.2696813' target='_blank'&gt;&lt;img src='/wp-content/uploads/icono-navegacion-google-maps-small.png' alt='Navegación Google Maps' title='Navegación Google Maps'&gt;&lt;/a&gt;</v>
      </c>
      <c r="Z275" s="46" t="str">
        <f>"&lt;a style='display: block; text-align: center; padding: 0px 0; font-size: 1.4em;' href='https://tresmiles.es/mapa.html?lat="&amp;G275&amp;"&amp;lon="&amp;H275&amp;"&amp;zoom=17'&gt;&lt;img src='/wp-content/uploads/icono-mapa-topografico-small.png' alt='Mapa' title='Mapa'&gt;&lt;/a&gt;"</f>
        <v>&lt;a style='display: block; text-align: center; padding: 0px 0; font-size: 1.4em;' href='https://tresmiles.es/mapa.html?lat=37.1146696&amp;lon=-3.2696813&amp;zoom=17'&gt;&lt;img src='/wp-content/uploads/icono-mapa-topografico-small.png' alt='Mapa' title='Mapa'&gt;&lt;/a&gt;</v>
      </c>
      <c r="AA275" s="46" t="str">
        <f>IF(J275="",
"",
"&lt;div style='display: block; text-align: center; padding: 0px 0; font-size: 1.4em;'&gt;"&amp;
"&lt;a href='#!' class='open-popup' data-info='"&amp;"ℹ "&amp;J275&amp;"'&gt;"&amp;
"&lt;img src='/wp-content/uploads/icono-informacion-small.png' alt='Más información' title='Más información'&gt;"
&amp;"&lt;/a&gt;&lt;/div&gt;"
)</f>
        <v/>
      </c>
    </row>
    <row r="276" spans="1:27" ht="14.5" customHeight="1" x14ac:dyDescent="0.35">
      <c r="A276" s="32" t="s">
        <v>1025</v>
      </c>
      <c r="B276" s="32" t="s">
        <v>1912</v>
      </c>
      <c r="C276" s="32" t="s">
        <v>1913</v>
      </c>
      <c r="D276" s="33" t="s">
        <v>1960</v>
      </c>
      <c r="F276" s="34">
        <v>3113</v>
      </c>
      <c r="G276" s="28" t="s">
        <v>2068</v>
      </c>
      <c r="H276" s="28" t="s">
        <v>2069</v>
      </c>
      <c r="I276" s="28" t="s">
        <v>2242</v>
      </c>
      <c r="M276" s="55">
        <v>0</v>
      </c>
      <c r="N276" s="46" t="str">
        <f>"&lt;wpt lat="""&amp;G276&amp;""" lon="""&amp;H276&amp;"""&gt;&lt;ele&gt;"&amp;F276&amp;"&lt;/ele&gt;&lt;name&gt;"&amp;D276&amp;"&lt;/name&gt;&lt;desc&gt;Nombre oficial: "&amp;E276&amp;"&amp;#10;Altitud: "&amp;F276&amp;" m &amp;#10;Dificultad: "&amp;I276&amp;"&amp;#10;Más información: "&amp;J276&amp;"&lt;/desc&gt;&lt;/wpt&gt;"</f>
        <v>&lt;wpt lat="37.040756" lon="-3.399061"&gt;&lt;ele&gt;3113&lt;/ele&gt;&lt;name&gt;Tozal del Cartujo Oriental&lt;/name&gt;&lt;desc&gt;Nombre oficial: &amp;#10;Altitud: 3113 m &amp;#10;Dificultad: Sin clasificar&amp;#10;Más información: &lt;/desc&gt;&lt;/wpt&gt;</v>
      </c>
      <c r="O276" s="48" t="str">
        <f>HYPERLINK("https://www.openstreetmap.org/edit#map=18/"&amp;G276 &amp; "/"&amp; H276 )</f>
        <v>https://www.openstreetmap.org/edit#map=18/37.040756/-3.399061</v>
      </c>
      <c r="P276" s="31" t="str">
        <f>"&lt;a href='https://www.windy.com/"&amp;G276&amp;"/"&amp;H276&amp;"/wind?"&amp;G276&amp;","&amp;H276&amp;",13' target='_blank'&gt;&lt;img src='/wp-content/uploads/icono-windy-small.png' alt='Windy' title='Viento Windy'&gt;&lt;/a&gt;"</f>
        <v>&lt;a href='https://www.windy.com/37.040756/-3.399061/wind?37.040756,-3.399061,13' target='_blank'&gt;&lt;img src='/wp-content/uploads/icono-windy-small.png' alt='Windy' title='Viento Windy'&gt;&lt;/a&gt;</v>
      </c>
      <c r="Q276" s="47" t="str">
        <f>HYPERLINK("https://www.windy.com/"&amp;G276&amp;"/"&amp;H276&amp;"/wind?"&amp;G276&amp;","&amp;H276&amp;",13")</f>
        <v>https://www.windy.com/37.040756/-3.399061/wind?37.040756,-3.399061,13</v>
      </c>
      <c r="R276" s="31" t="str">
        <f>"&lt;a href='https://www.meteoblue.com/es/tiempo/pronostico/multimodel/"&amp;G276 &amp; "N" &amp; H276 &amp; "E" &amp; "' target='_blank'&gt;" &amp;"&lt;img src='/wp-content/uploads/icono-meteoblue-small.png' alt='Meteoblue' title='Multimodel Meteoblue'&gt;" &amp; "&lt;/a&gt;"</f>
        <v>&lt;a href='https://www.meteoblue.com/es/tiempo/pronostico/multimodel/37.040756N-3.399061E' target='_blank'&gt;&lt;img src='/wp-content/uploads/icono-meteoblue-small.png' alt='Meteoblue' title='Multimodel Meteoblue'&gt;&lt;/a&gt;</v>
      </c>
      <c r="S276" s="47" t="str">
        <f>HYPERLINK("https://www.meteoblue.com/es/tiempo/pronostico/multimodel/"&amp;G276 &amp; "N" &amp; H276 &amp; "E")</f>
        <v>https://www.meteoblue.com/es/tiempo/pronostico/multimodel/37.040756N-3.399061E</v>
      </c>
      <c r="T276" s="31" t="str">
        <f>"&lt;a href='https://brouter.de/brouter-web/#map=13/"&amp;G276&amp;"/"&amp;H276&amp;"/OpenTopoMap&amp;pois="&amp;H276&amp;","&amp;G276&amp; "' target='_blank'&gt;" &amp;"&lt;img src='/wp-content/uploads/icono-mapa-topografico-small.png' alt='Mapa topográfico brouter.de' title='Mapa topográfico brouter.de'&gt;" &amp; "&lt;/a&gt;"</f>
        <v>&lt;a href='https://brouter.de/brouter-web/#map=13/37.040756/-3.399061/OpenTopoMap&amp;pois=-3.399061,37.040756' target='_blank'&gt;&lt;img src='/wp-content/uploads/icono-mapa-topografico-small.png' alt='Mapa topográfico brouter.de' title='Mapa topográfico brouter.de'&gt;&lt;/a&gt;</v>
      </c>
      <c r="U276" s="47" t="str">
        <f>HYPERLINK("https://brouter.de/brouter-web/#map=13/"&amp;G276&amp;"/"&amp;H276&amp;"/OpenTopoMap&amp;pois="&amp;H276&amp;","&amp;G276)</f>
        <v>https://brouter.de/brouter-web/#map=13/37.040756/-3.399061/OpenTopoMap&amp;pois=-3.399061,37.040756</v>
      </c>
      <c r="V276" s="31" t="str">
        <f>"&lt;a href='https://gpx.studio/app#13/"&amp;G276&amp;"/"&amp;H276&amp;"' target='_blank'&gt;" &amp;"&lt;img src='/wp-content/uploads/icono-mapa-topografico-gpx-studio-small.png' alt='Mapa topográfico gpx.studio' title='Mapa topográfico gpx.studio'&gt;" &amp; "&lt;/a&gt;"</f>
        <v>&lt;a href='https://gpx.studio/app#13/37.040756/-3.399061' target='_blank'&gt;&lt;img src='/wp-content/uploads/icono-mapa-topografico-gpx-studio-small.png' alt='Mapa topográfico gpx.studio' title='Mapa topográfico gpx.studio'&gt;&lt;/a&gt;</v>
      </c>
      <c r="W276" s="47" t="str">
        <f>HYPERLINK("https://gpx.studio/app#13/"&amp;G276&amp;"/"&amp;H276)</f>
        <v>https://gpx.studio/app#13/37.040756/-3.399061</v>
      </c>
      <c r="X276" s="47" t="str">
        <f>HYPERLINK("https://nakarte.me/#m=13/"&amp;G276&amp;"/"&amp;H276&amp;"&amp;l=Czt/Sa")</f>
        <v>https://nakarte.me/#m=13/37.040756/-3.399061&amp;l=Czt/Sa</v>
      </c>
      <c r="Y276" s="31" t="str">
        <f>"&lt;a href='https://www.google.com/maps/dir/42.8664,-2.6852/" &amp; G276&amp; "," &amp; H276 &amp; "' target='_blank'&gt;" &amp;"&lt;img src='/wp-content/uploads/icono-navegacion-google-maps-small.png' alt='Navegación Google Maps' title='Navegación Google Maps'&gt;" &amp; "&lt;/a&gt;"</f>
        <v>&lt;a href='https://www.google.com/maps/dir/42.8664,-2.6852/37.040756,-3.399061' target='_blank'&gt;&lt;img src='/wp-content/uploads/icono-navegacion-google-maps-small.png' alt='Navegación Google Maps' title='Navegación Google Maps'&gt;&lt;/a&gt;</v>
      </c>
      <c r="Z276" s="46" t="str">
        <f>"&lt;a style='display: block; text-align: center; padding: 0px 0; font-size: 1.4em;' href='https://tresmiles.es/mapa.html?lat="&amp;G276&amp;"&amp;lon="&amp;H276&amp;"&amp;zoom=17'&gt;&lt;img src='/wp-content/uploads/icono-mapa-topografico-small.png' alt='Mapa' title='Mapa'&gt;&lt;/a&gt;"</f>
        <v>&lt;a style='display: block; text-align: center; padding: 0px 0; font-size: 1.4em;' href='https://tresmiles.es/mapa.html?lat=37.040756&amp;lon=-3.399061&amp;zoom=17'&gt;&lt;img src='/wp-content/uploads/icono-mapa-topografico-small.png' alt='Mapa' title='Mapa'&gt;&lt;/a&gt;</v>
      </c>
      <c r="AA276" s="46" t="str">
        <f>IF(J276="",
"",
"&lt;div style='display: block; text-align: center; padding: 0px 0; font-size: 1.4em;'&gt;"&amp;
"&lt;a href='#!' class='open-popup' data-info='"&amp;"ℹ "&amp;J276&amp;"'&gt;"&amp;
"&lt;img src='/wp-content/uploads/icono-informacion-small.png' alt='Más información' title='Más información'&gt;"
&amp;"&lt;/a&gt;&lt;/div&gt;"
)</f>
        <v/>
      </c>
    </row>
    <row r="277" spans="1:27" ht="14.5" customHeight="1" x14ac:dyDescent="0.35">
      <c r="A277" s="32" t="s">
        <v>1025</v>
      </c>
      <c r="B277" s="32" t="s">
        <v>1912</v>
      </c>
      <c r="C277" s="32" t="s">
        <v>1913</v>
      </c>
      <c r="D277" s="33" t="s">
        <v>1961</v>
      </c>
      <c r="F277" s="34">
        <v>3113</v>
      </c>
      <c r="G277" s="28" t="s">
        <v>2070</v>
      </c>
      <c r="H277" s="28" t="s">
        <v>2071</v>
      </c>
      <c r="I277" s="28" t="s">
        <v>2242</v>
      </c>
      <c r="M277" s="55">
        <v>0</v>
      </c>
      <c r="N277" s="46" t="str">
        <f>"&lt;wpt lat="""&amp;G277&amp;""" lon="""&amp;H277&amp;"""&gt;&lt;ele&gt;"&amp;F277&amp;"&lt;/ele&gt;&lt;name&gt;"&amp;D277&amp;"&lt;/name&gt;&lt;desc&gt;Nombre oficial: "&amp;E277&amp;"&amp;#10;Altitud: "&amp;F277&amp;" m &amp;#10;Dificultad: "&amp;I277&amp;"&amp;#10;Más información: "&amp;J277&amp;"&lt;/desc&gt;&lt;/wpt&gt;"</f>
        <v>&lt;wpt lat="37.0309192" lon="-3.4142838"&gt;&lt;ele&gt;3113&lt;/ele&gt;&lt;name&gt;Tajo del Peñón Colorado&lt;/name&gt;&lt;desc&gt;Nombre oficial: &amp;#10;Altitud: 3113 m &amp;#10;Dificultad: Sin clasificar&amp;#10;Más información: &lt;/desc&gt;&lt;/wpt&gt;</v>
      </c>
      <c r="O277" s="48" t="str">
        <f>HYPERLINK("https://www.openstreetmap.org/edit#map=18/"&amp;G277 &amp; "/"&amp; H277 )</f>
        <v>https://www.openstreetmap.org/edit#map=18/37.0309192/-3.4142838</v>
      </c>
      <c r="P277" s="31" t="str">
        <f>"&lt;a href='https://www.windy.com/"&amp;G277&amp;"/"&amp;H277&amp;"/wind?"&amp;G277&amp;","&amp;H277&amp;",13' target='_blank'&gt;&lt;img src='/wp-content/uploads/icono-windy-small.png' alt='Windy' title='Viento Windy'&gt;&lt;/a&gt;"</f>
        <v>&lt;a href='https://www.windy.com/37.0309192/-3.4142838/wind?37.0309192,-3.4142838,13' target='_blank'&gt;&lt;img src='/wp-content/uploads/icono-windy-small.png' alt='Windy' title='Viento Windy'&gt;&lt;/a&gt;</v>
      </c>
      <c r="Q277" s="47" t="str">
        <f>HYPERLINK("https://www.windy.com/"&amp;G277&amp;"/"&amp;H277&amp;"/wind?"&amp;G277&amp;","&amp;H277&amp;",13")</f>
        <v>https://www.windy.com/37.0309192/-3.4142838/wind?37.0309192,-3.4142838,13</v>
      </c>
      <c r="R277" s="31" t="str">
        <f>"&lt;a href='https://www.meteoblue.com/es/tiempo/pronostico/multimodel/"&amp;G277 &amp; "N" &amp; H277 &amp; "E" &amp; "' target='_blank'&gt;" &amp;"&lt;img src='/wp-content/uploads/icono-meteoblue-small.png' alt='Meteoblue' title='Multimodel Meteoblue'&gt;" &amp; "&lt;/a&gt;"</f>
        <v>&lt;a href='https://www.meteoblue.com/es/tiempo/pronostico/multimodel/37.0309192N-3.4142838E' target='_blank'&gt;&lt;img src='/wp-content/uploads/icono-meteoblue-small.png' alt='Meteoblue' title='Multimodel Meteoblue'&gt;&lt;/a&gt;</v>
      </c>
      <c r="S277" s="47" t="str">
        <f>HYPERLINK("https://www.meteoblue.com/es/tiempo/pronostico/multimodel/"&amp;G277 &amp; "N" &amp; H277 &amp; "E")</f>
        <v>https://www.meteoblue.com/es/tiempo/pronostico/multimodel/37.0309192N-3.4142838E</v>
      </c>
      <c r="T277" s="31" t="str">
        <f>"&lt;a href='https://brouter.de/brouter-web/#map=13/"&amp;G277&amp;"/"&amp;H277&amp;"/OpenTopoMap&amp;pois="&amp;H277&amp;","&amp;G277&amp; "' target='_blank'&gt;" &amp;"&lt;img src='/wp-content/uploads/icono-mapa-topografico-small.png' alt='Mapa topográfico brouter.de' title='Mapa topográfico brouter.de'&gt;" &amp; "&lt;/a&gt;"</f>
        <v>&lt;a href='https://brouter.de/brouter-web/#map=13/37.0309192/-3.4142838/OpenTopoMap&amp;pois=-3.4142838,37.0309192' target='_blank'&gt;&lt;img src='/wp-content/uploads/icono-mapa-topografico-small.png' alt='Mapa topográfico brouter.de' title='Mapa topográfico brouter.de'&gt;&lt;/a&gt;</v>
      </c>
      <c r="U277" s="47" t="str">
        <f>HYPERLINK("https://brouter.de/brouter-web/#map=13/"&amp;G277&amp;"/"&amp;H277&amp;"/OpenTopoMap&amp;pois="&amp;H277&amp;","&amp;G277)</f>
        <v>https://brouter.de/brouter-web/#map=13/37.0309192/-3.4142838/OpenTopoMap&amp;pois=-3.4142838,37.0309192</v>
      </c>
      <c r="V277" s="31" t="str">
        <f>"&lt;a href='https://gpx.studio/app#13/"&amp;G277&amp;"/"&amp;H277&amp;"' target='_blank'&gt;" &amp;"&lt;img src='/wp-content/uploads/icono-mapa-topografico-gpx-studio-small.png' alt='Mapa topográfico gpx.studio' title='Mapa topográfico gpx.studio'&gt;" &amp; "&lt;/a&gt;"</f>
        <v>&lt;a href='https://gpx.studio/app#13/37.0309192/-3.4142838' target='_blank'&gt;&lt;img src='/wp-content/uploads/icono-mapa-topografico-gpx-studio-small.png' alt='Mapa topográfico gpx.studio' title='Mapa topográfico gpx.studio'&gt;&lt;/a&gt;</v>
      </c>
      <c r="W277" s="47" t="str">
        <f>HYPERLINK("https://gpx.studio/app#13/"&amp;G277&amp;"/"&amp;H277)</f>
        <v>https://gpx.studio/app#13/37.0309192/-3.4142838</v>
      </c>
      <c r="X277" s="47" t="str">
        <f>HYPERLINK("https://nakarte.me/#m=13/"&amp;G277&amp;"/"&amp;H277&amp;"&amp;l=Czt/Sa")</f>
        <v>https://nakarte.me/#m=13/37.0309192/-3.4142838&amp;l=Czt/Sa</v>
      </c>
      <c r="Y277" s="31" t="str">
        <f>"&lt;a href='https://www.google.com/maps/dir/42.8664,-2.6852/" &amp; G277&amp; "," &amp; H277 &amp; "' target='_blank'&gt;" &amp;"&lt;img src='/wp-content/uploads/icono-navegacion-google-maps-small.png' alt='Navegación Google Maps' title='Navegación Google Maps'&gt;" &amp; "&lt;/a&gt;"</f>
        <v>&lt;a href='https://www.google.com/maps/dir/42.8664,-2.6852/37.0309192,-3.4142838' target='_blank'&gt;&lt;img src='/wp-content/uploads/icono-navegacion-google-maps-small.png' alt='Navegación Google Maps' title='Navegación Google Maps'&gt;&lt;/a&gt;</v>
      </c>
      <c r="Z277" s="46" t="str">
        <f>"&lt;a style='display: block; text-align: center; padding: 0px 0; font-size: 1.4em;' href='https://tresmiles.es/mapa.html?lat="&amp;G277&amp;"&amp;lon="&amp;H277&amp;"&amp;zoom=17'&gt;&lt;img src='/wp-content/uploads/icono-mapa-topografico-small.png' alt='Mapa' title='Mapa'&gt;&lt;/a&gt;"</f>
        <v>&lt;a style='display: block; text-align: center; padding: 0px 0; font-size: 1.4em;' href='https://tresmiles.es/mapa.html?lat=37.0309192&amp;lon=-3.4142838&amp;zoom=17'&gt;&lt;img src='/wp-content/uploads/icono-mapa-topografico-small.png' alt='Mapa' title='Mapa'&gt;&lt;/a&gt;</v>
      </c>
      <c r="AA277" s="46" t="str">
        <f>IF(J277="",
"",
"&lt;div style='display: block; text-align: center; padding: 0px 0; font-size: 1.4em;'&gt;"&amp;
"&lt;a href='#!' class='open-popup' data-info='"&amp;"ℹ "&amp;J277&amp;"'&gt;"&amp;
"&lt;img src='/wp-content/uploads/icono-informacion-small.png' alt='Más información' title='Más información'&gt;"
&amp;"&lt;/a&gt;&lt;/div&gt;"
)</f>
        <v/>
      </c>
    </row>
    <row r="278" spans="1:27" ht="14.5" customHeight="1" x14ac:dyDescent="0.35">
      <c r="A278" s="32" t="s">
        <v>1025</v>
      </c>
      <c r="B278" s="32" t="s">
        <v>1912</v>
      </c>
      <c r="C278" s="32" t="s">
        <v>1913</v>
      </c>
      <c r="D278" s="33" t="s">
        <v>1963</v>
      </c>
      <c r="F278" s="34">
        <v>3113</v>
      </c>
      <c r="G278" s="28" t="s">
        <v>2074</v>
      </c>
      <c r="H278" s="28" t="s">
        <v>2075</v>
      </c>
      <c r="I278" s="28" t="s">
        <v>2242</v>
      </c>
      <c r="M278" s="55">
        <v>0</v>
      </c>
      <c r="N278" s="46" t="str">
        <f>"&lt;wpt lat="""&amp;G278&amp;""" lon="""&amp;H278&amp;"""&gt;&lt;ele&gt;"&amp;F278&amp;"&lt;/ele&gt;&lt;name&gt;"&amp;D278&amp;"&lt;/name&gt;&lt;desc&gt;Nombre oficial: "&amp;E278&amp;"&amp;#10;Altitud: "&amp;F278&amp;" m &amp;#10;Dificultad: "&amp;I278&amp;"&amp;#10;Más información: "&amp;J278&amp;"&lt;/desc&gt;&lt;/wpt&gt;"</f>
        <v>&lt;wpt lat="37.0353722" lon="-3.4111095"&gt;&lt;ele&gt;3113&lt;/ele&gt;&lt;name&gt;Panderón de Peñón Colorado&lt;/name&gt;&lt;desc&gt;Nombre oficial: &amp;#10;Altitud: 3113 m &amp;#10;Dificultad: Sin clasificar&amp;#10;Más información: &lt;/desc&gt;&lt;/wpt&gt;</v>
      </c>
      <c r="O278" s="48" t="str">
        <f>HYPERLINK("https://www.openstreetmap.org/edit#map=18/"&amp;G278 &amp; "/"&amp; H278 )</f>
        <v>https://www.openstreetmap.org/edit#map=18/37.0353722/-3.4111095</v>
      </c>
      <c r="P278" s="31" t="str">
        <f>"&lt;a href='https://www.windy.com/"&amp;G278&amp;"/"&amp;H278&amp;"/wind?"&amp;G278&amp;","&amp;H278&amp;",13' target='_blank'&gt;&lt;img src='/wp-content/uploads/icono-windy-small.png' alt='Windy' title='Viento Windy'&gt;&lt;/a&gt;"</f>
        <v>&lt;a href='https://www.windy.com/37.0353722/-3.4111095/wind?37.0353722,-3.4111095,13' target='_blank'&gt;&lt;img src='/wp-content/uploads/icono-windy-small.png' alt='Windy' title='Viento Windy'&gt;&lt;/a&gt;</v>
      </c>
      <c r="Q278" s="47" t="str">
        <f>HYPERLINK("https://www.windy.com/"&amp;G278&amp;"/"&amp;H278&amp;"/wind?"&amp;G278&amp;","&amp;H278&amp;",13")</f>
        <v>https://www.windy.com/37.0353722/-3.4111095/wind?37.0353722,-3.4111095,13</v>
      </c>
      <c r="R278" s="31" t="str">
        <f>"&lt;a href='https://www.meteoblue.com/es/tiempo/pronostico/multimodel/"&amp;G278 &amp; "N" &amp; H278 &amp; "E" &amp; "' target='_blank'&gt;" &amp;"&lt;img src='/wp-content/uploads/icono-meteoblue-small.png' alt='Meteoblue' title='Multimodel Meteoblue'&gt;" &amp; "&lt;/a&gt;"</f>
        <v>&lt;a href='https://www.meteoblue.com/es/tiempo/pronostico/multimodel/37.0353722N-3.4111095E' target='_blank'&gt;&lt;img src='/wp-content/uploads/icono-meteoblue-small.png' alt='Meteoblue' title='Multimodel Meteoblue'&gt;&lt;/a&gt;</v>
      </c>
      <c r="S278" s="47" t="str">
        <f>HYPERLINK("https://www.meteoblue.com/es/tiempo/pronostico/multimodel/"&amp;G278 &amp; "N" &amp; H278 &amp; "E")</f>
        <v>https://www.meteoblue.com/es/tiempo/pronostico/multimodel/37.0353722N-3.4111095E</v>
      </c>
      <c r="T278" s="31" t="str">
        <f>"&lt;a href='https://brouter.de/brouter-web/#map=13/"&amp;G278&amp;"/"&amp;H278&amp;"/OpenTopoMap&amp;pois="&amp;H278&amp;","&amp;G278&amp; "' target='_blank'&gt;" &amp;"&lt;img src='/wp-content/uploads/icono-mapa-topografico-small.png' alt='Mapa topográfico brouter.de' title='Mapa topográfico brouter.de'&gt;" &amp; "&lt;/a&gt;"</f>
        <v>&lt;a href='https://brouter.de/brouter-web/#map=13/37.0353722/-3.4111095/OpenTopoMap&amp;pois=-3.4111095,37.0353722' target='_blank'&gt;&lt;img src='/wp-content/uploads/icono-mapa-topografico-small.png' alt='Mapa topográfico brouter.de' title='Mapa topográfico brouter.de'&gt;&lt;/a&gt;</v>
      </c>
      <c r="U278" s="47" t="str">
        <f>HYPERLINK("https://brouter.de/brouter-web/#map=13/"&amp;G278&amp;"/"&amp;H278&amp;"/OpenTopoMap&amp;pois="&amp;H278&amp;","&amp;G278)</f>
        <v>https://brouter.de/brouter-web/#map=13/37.0353722/-3.4111095/OpenTopoMap&amp;pois=-3.4111095,37.0353722</v>
      </c>
      <c r="V278" s="31" t="str">
        <f>"&lt;a href='https://gpx.studio/app#13/"&amp;G278&amp;"/"&amp;H278&amp;"' target='_blank'&gt;" &amp;"&lt;img src='/wp-content/uploads/icono-mapa-topografico-gpx-studio-small.png' alt='Mapa topográfico gpx.studio' title='Mapa topográfico gpx.studio'&gt;" &amp; "&lt;/a&gt;"</f>
        <v>&lt;a href='https://gpx.studio/app#13/37.0353722/-3.4111095' target='_blank'&gt;&lt;img src='/wp-content/uploads/icono-mapa-topografico-gpx-studio-small.png' alt='Mapa topográfico gpx.studio' title='Mapa topográfico gpx.studio'&gt;&lt;/a&gt;</v>
      </c>
      <c r="W278" s="47" t="str">
        <f>HYPERLINK("https://gpx.studio/app#13/"&amp;G278&amp;"/"&amp;H278)</f>
        <v>https://gpx.studio/app#13/37.0353722/-3.4111095</v>
      </c>
      <c r="X278" s="47" t="str">
        <f>HYPERLINK("https://nakarte.me/#m=13/"&amp;G278&amp;"/"&amp;H278&amp;"&amp;l=Czt/Sa")</f>
        <v>https://nakarte.me/#m=13/37.0353722/-3.4111095&amp;l=Czt/Sa</v>
      </c>
      <c r="Y278" s="31" t="str">
        <f>"&lt;a href='https://www.google.com/maps/dir/42.8664,-2.6852/" &amp; G278&amp; "," &amp; H278 &amp; "' target='_blank'&gt;" &amp;"&lt;img src='/wp-content/uploads/icono-navegacion-google-maps-small.png' alt='Navegación Google Maps' title='Navegación Google Maps'&gt;" &amp; "&lt;/a&gt;"</f>
        <v>&lt;a href='https://www.google.com/maps/dir/42.8664,-2.6852/37.0353722,-3.4111095' target='_blank'&gt;&lt;img src='/wp-content/uploads/icono-navegacion-google-maps-small.png' alt='Navegación Google Maps' title='Navegación Google Maps'&gt;&lt;/a&gt;</v>
      </c>
      <c r="Z278" s="46" t="str">
        <f>"&lt;a style='display: block; text-align: center; padding: 0px 0; font-size: 1.4em;' href='https://tresmiles.es/mapa.html?lat="&amp;G278&amp;"&amp;lon="&amp;H278&amp;"&amp;zoom=17'&gt;&lt;img src='/wp-content/uploads/icono-mapa-topografico-small.png' alt='Mapa' title='Mapa'&gt;&lt;/a&gt;"</f>
        <v>&lt;a style='display: block; text-align: center; padding: 0px 0; font-size: 1.4em;' href='https://tresmiles.es/mapa.html?lat=37.0353722&amp;lon=-3.4111095&amp;zoom=17'&gt;&lt;img src='/wp-content/uploads/icono-mapa-topografico-small.png' alt='Mapa' title='Mapa'&gt;&lt;/a&gt;</v>
      </c>
      <c r="AA278" s="46" t="str">
        <f>IF(J278="",
"",
"&lt;div style='display: block; text-align: center; padding: 0px 0; font-size: 1.4em;'&gt;"&amp;
"&lt;a href='#!' class='open-popup' data-info='"&amp;"ℹ "&amp;J278&amp;"'&gt;"&amp;
"&lt;img src='/wp-content/uploads/icono-informacion-small.png' alt='Más información' title='Más información'&gt;"
&amp;"&lt;/a&gt;&lt;/div&gt;"
)</f>
        <v/>
      </c>
    </row>
    <row r="279" spans="1:27" ht="14.5" customHeight="1" x14ac:dyDescent="0.35">
      <c r="A279" s="32" t="s">
        <v>1025</v>
      </c>
      <c r="B279" s="32" t="s">
        <v>1912</v>
      </c>
      <c r="C279" s="32" t="s">
        <v>1913</v>
      </c>
      <c r="D279" s="33" t="s">
        <v>1957</v>
      </c>
      <c r="F279" s="34">
        <v>3108</v>
      </c>
      <c r="G279" s="28" t="s">
        <v>2062</v>
      </c>
      <c r="H279" s="28" t="s">
        <v>2063</v>
      </c>
      <c r="I279" s="28" t="s">
        <v>2242</v>
      </c>
      <c r="M279" s="55">
        <v>0</v>
      </c>
      <c r="N279" s="46" t="str">
        <f>"&lt;wpt lat="""&amp;G279&amp;""" lon="""&amp;H279&amp;"""&gt;&lt;ele&gt;"&amp;F279&amp;"&lt;/ele&gt;&lt;name&gt;"&amp;D279&amp;"&lt;/name&gt;&lt;desc&gt;Nombre oficial: "&amp;E279&amp;"&amp;#10;Altitud: "&amp;F279&amp;" m &amp;#10;Dificultad: "&amp;I279&amp;"&amp;#10;Más información: "&amp;J279&amp;"&lt;/desc&gt;&lt;/wpt&gt;"</f>
        <v>&lt;wpt lat="37.05446" lon="-3.34107"&gt;&lt;ele&gt;3108&lt;/ele&gt;&lt;name&gt;Crestón de Río Seco Oriental&lt;/name&gt;&lt;desc&gt;Nombre oficial: &amp;#10;Altitud: 3108 m &amp;#10;Dificultad: Sin clasificar&amp;#10;Más información: &lt;/desc&gt;&lt;/wpt&gt;</v>
      </c>
      <c r="O279" s="48" t="str">
        <f>HYPERLINK("https://www.openstreetmap.org/edit#map=18/"&amp;G279 &amp; "/"&amp; H279 )</f>
        <v>https://www.openstreetmap.org/edit#map=18/37.05446/-3.34107</v>
      </c>
      <c r="P279" s="31" t="str">
        <f>"&lt;a href='https://www.windy.com/"&amp;G279&amp;"/"&amp;H279&amp;"/wind?"&amp;G279&amp;","&amp;H279&amp;",13' target='_blank'&gt;&lt;img src='/wp-content/uploads/icono-windy-small.png' alt='Windy' title='Viento Windy'&gt;&lt;/a&gt;"</f>
        <v>&lt;a href='https://www.windy.com/37.05446/-3.34107/wind?37.05446,-3.34107,13' target='_blank'&gt;&lt;img src='/wp-content/uploads/icono-windy-small.png' alt='Windy' title='Viento Windy'&gt;&lt;/a&gt;</v>
      </c>
      <c r="Q279" s="47" t="str">
        <f>HYPERLINK("https://www.windy.com/"&amp;G279&amp;"/"&amp;H279&amp;"/wind?"&amp;G279&amp;","&amp;H279&amp;",13")</f>
        <v>https://www.windy.com/37.05446/-3.34107/wind?37.05446,-3.34107,13</v>
      </c>
      <c r="R279" s="31" t="str">
        <f>"&lt;a href='https://www.meteoblue.com/es/tiempo/pronostico/multimodel/"&amp;G279 &amp; "N" &amp; H279 &amp; "E" &amp; "' target='_blank'&gt;" &amp;"&lt;img src='/wp-content/uploads/icono-meteoblue-small.png' alt='Meteoblue' title='Multimodel Meteoblue'&gt;" &amp; "&lt;/a&gt;"</f>
        <v>&lt;a href='https://www.meteoblue.com/es/tiempo/pronostico/multimodel/37.05446N-3.34107E' target='_blank'&gt;&lt;img src='/wp-content/uploads/icono-meteoblue-small.png' alt='Meteoblue' title='Multimodel Meteoblue'&gt;&lt;/a&gt;</v>
      </c>
      <c r="S279" s="47" t="str">
        <f>HYPERLINK("https://www.meteoblue.com/es/tiempo/pronostico/multimodel/"&amp;G279 &amp; "N" &amp; H279 &amp; "E")</f>
        <v>https://www.meteoblue.com/es/tiempo/pronostico/multimodel/37.05446N-3.34107E</v>
      </c>
      <c r="T279" s="31" t="str">
        <f>"&lt;a href='https://brouter.de/brouter-web/#map=13/"&amp;G279&amp;"/"&amp;H279&amp;"/OpenTopoMap&amp;pois="&amp;H279&amp;","&amp;G279&amp; "' target='_blank'&gt;" &amp;"&lt;img src='/wp-content/uploads/icono-mapa-topografico-small.png' alt='Mapa topográfico brouter.de' title='Mapa topográfico brouter.de'&gt;" &amp; "&lt;/a&gt;"</f>
        <v>&lt;a href='https://brouter.de/brouter-web/#map=13/37.05446/-3.34107/OpenTopoMap&amp;pois=-3.34107,37.05446' target='_blank'&gt;&lt;img src='/wp-content/uploads/icono-mapa-topografico-small.png' alt='Mapa topográfico brouter.de' title='Mapa topográfico brouter.de'&gt;&lt;/a&gt;</v>
      </c>
      <c r="U279" s="47" t="str">
        <f>HYPERLINK("https://brouter.de/brouter-web/#map=13/"&amp;G279&amp;"/"&amp;H279&amp;"/OpenTopoMap&amp;pois="&amp;H279&amp;","&amp;G279)</f>
        <v>https://brouter.de/brouter-web/#map=13/37.05446/-3.34107/OpenTopoMap&amp;pois=-3.34107,37.05446</v>
      </c>
      <c r="V279" s="31" t="str">
        <f>"&lt;a href='https://gpx.studio/app#13/"&amp;G279&amp;"/"&amp;H279&amp;"' target='_blank'&gt;" &amp;"&lt;img src='/wp-content/uploads/icono-mapa-topografico-gpx-studio-small.png' alt='Mapa topográfico gpx.studio' title='Mapa topográfico gpx.studio'&gt;" &amp; "&lt;/a&gt;"</f>
        <v>&lt;a href='https://gpx.studio/app#13/37.05446/-3.34107' target='_blank'&gt;&lt;img src='/wp-content/uploads/icono-mapa-topografico-gpx-studio-small.png' alt='Mapa topográfico gpx.studio' title='Mapa topográfico gpx.studio'&gt;&lt;/a&gt;</v>
      </c>
      <c r="W279" s="47" t="str">
        <f>HYPERLINK("https://gpx.studio/app#13/"&amp;G279&amp;"/"&amp;H279)</f>
        <v>https://gpx.studio/app#13/37.05446/-3.34107</v>
      </c>
      <c r="X279" s="47" t="str">
        <f>HYPERLINK("https://nakarte.me/#m=13/"&amp;G279&amp;"/"&amp;H279&amp;"&amp;l=Czt/Sa")</f>
        <v>https://nakarte.me/#m=13/37.05446/-3.34107&amp;l=Czt/Sa</v>
      </c>
      <c r="Y279" s="31" t="str">
        <f>"&lt;a href='https://www.google.com/maps/dir/42.8664,-2.6852/" &amp; G279&amp; "," &amp; H279 &amp; "' target='_blank'&gt;" &amp;"&lt;img src='/wp-content/uploads/icono-navegacion-google-maps-small.png' alt='Navegación Google Maps' title='Navegación Google Maps'&gt;" &amp; "&lt;/a&gt;"</f>
        <v>&lt;a href='https://www.google.com/maps/dir/42.8664,-2.6852/37.05446,-3.34107' target='_blank'&gt;&lt;img src='/wp-content/uploads/icono-navegacion-google-maps-small.png' alt='Navegación Google Maps' title='Navegación Google Maps'&gt;&lt;/a&gt;</v>
      </c>
      <c r="Z279" s="46" t="str">
        <f>"&lt;a style='display: block; text-align: center; padding: 0px 0; font-size: 1.4em;' href='https://tresmiles.es/mapa.html?lat="&amp;G279&amp;"&amp;lon="&amp;H279&amp;"&amp;zoom=17'&gt;&lt;img src='/wp-content/uploads/icono-mapa-topografico-small.png' alt='Mapa' title='Mapa'&gt;&lt;/a&gt;"</f>
        <v>&lt;a style='display: block; text-align: center; padding: 0px 0; font-size: 1.4em;' href='https://tresmiles.es/mapa.html?lat=37.05446&amp;lon=-3.34107&amp;zoom=17'&gt;&lt;img src='/wp-content/uploads/icono-mapa-topografico-small.png' alt='Mapa' title='Mapa'&gt;&lt;/a&gt;</v>
      </c>
      <c r="AA279" s="46" t="str">
        <f>IF(J279="",
"",
"&lt;div style='display: block; text-align: center; padding: 0px 0; font-size: 1.4em;'&gt;"&amp;
"&lt;a href='#!' class='open-popup' data-info='"&amp;"ℹ "&amp;J279&amp;"'&gt;"&amp;
"&lt;img src='/wp-content/uploads/icono-informacion-small.png' alt='Más información' title='Más información'&gt;"
&amp;"&lt;/a&gt;&lt;/div&gt;"
)</f>
        <v/>
      </c>
    </row>
    <row r="280" spans="1:27" ht="14.5" customHeight="1" x14ac:dyDescent="0.35">
      <c r="A280" s="32" t="s">
        <v>1025</v>
      </c>
      <c r="B280" s="32" t="s">
        <v>1912</v>
      </c>
      <c r="C280" s="32" t="s">
        <v>1913</v>
      </c>
      <c r="D280" s="33" t="s">
        <v>1962</v>
      </c>
      <c r="F280" s="34">
        <v>3106</v>
      </c>
      <c r="G280" s="28" t="s">
        <v>2072</v>
      </c>
      <c r="H280" s="28" t="s">
        <v>2073</v>
      </c>
      <c r="I280" s="28" t="s">
        <v>2242</v>
      </c>
      <c r="M280" s="55">
        <v>0</v>
      </c>
      <c r="N280" s="46" t="str">
        <f>"&lt;wpt lat="""&amp;G280&amp;""" lon="""&amp;H280&amp;"""&gt;&lt;ele&gt;"&amp;F280&amp;"&lt;/ele&gt;&lt;name&gt;"&amp;D280&amp;"&lt;/name&gt;&lt;desc&gt;Nombre oficial: "&amp;E280&amp;"&amp;#10;Altitud: "&amp;F280&amp;" m &amp;#10;Dificultad: "&amp;I280&amp;"&amp;#10;Más información: "&amp;J280&amp;"&lt;/desc&gt;&lt;/wpt&gt;"</f>
        <v>&lt;wpt lat="37.05462" lon="-3.33992"&gt;&lt;ele&gt;3106&lt;/ele&gt;&lt;name&gt;Raspón de Río Seco SSE 1&lt;/name&gt;&lt;desc&gt;Nombre oficial: &amp;#10;Altitud: 3106 m &amp;#10;Dificultad: Sin clasificar&amp;#10;Más información: &lt;/desc&gt;&lt;/wpt&gt;</v>
      </c>
      <c r="O280" s="48" t="str">
        <f>HYPERLINK("https://www.openstreetmap.org/edit#map=18/"&amp;G280 &amp; "/"&amp; H280 )</f>
        <v>https://www.openstreetmap.org/edit#map=18/37.05462/-3.33992</v>
      </c>
      <c r="P280" s="31" t="str">
        <f>"&lt;a href='https://www.windy.com/"&amp;G280&amp;"/"&amp;H280&amp;"/wind?"&amp;G280&amp;","&amp;H280&amp;",13' target='_blank'&gt;&lt;img src='/wp-content/uploads/icono-windy-small.png' alt='Windy' title='Viento Windy'&gt;&lt;/a&gt;"</f>
        <v>&lt;a href='https://www.windy.com/37.05462/-3.33992/wind?37.05462,-3.33992,13' target='_blank'&gt;&lt;img src='/wp-content/uploads/icono-windy-small.png' alt='Windy' title='Viento Windy'&gt;&lt;/a&gt;</v>
      </c>
      <c r="Q280" s="47" t="str">
        <f>HYPERLINK("https://www.windy.com/"&amp;G280&amp;"/"&amp;H280&amp;"/wind?"&amp;G280&amp;","&amp;H280&amp;",13")</f>
        <v>https://www.windy.com/37.05462/-3.33992/wind?37.05462,-3.33992,13</v>
      </c>
      <c r="R280" s="31" t="str">
        <f>"&lt;a href='https://www.meteoblue.com/es/tiempo/pronostico/multimodel/"&amp;G280 &amp; "N" &amp; H280 &amp; "E" &amp; "' target='_blank'&gt;" &amp;"&lt;img src='/wp-content/uploads/icono-meteoblue-small.png' alt='Meteoblue' title='Multimodel Meteoblue'&gt;" &amp; "&lt;/a&gt;"</f>
        <v>&lt;a href='https://www.meteoblue.com/es/tiempo/pronostico/multimodel/37.05462N-3.33992E' target='_blank'&gt;&lt;img src='/wp-content/uploads/icono-meteoblue-small.png' alt='Meteoblue' title='Multimodel Meteoblue'&gt;&lt;/a&gt;</v>
      </c>
      <c r="S280" s="47" t="str">
        <f>HYPERLINK("https://www.meteoblue.com/es/tiempo/pronostico/multimodel/"&amp;G280 &amp; "N" &amp; H280 &amp; "E")</f>
        <v>https://www.meteoblue.com/es/tiempo/pronostico/multimodel/37.05462N-3.33992E</v>
      </c>
      <c r="T280" s="31" t="str">
        <f>"&lt;a href='https://brouter.de/brouter-web/#map=13/"&amp;G280&amp;"/"&amp;H280&amp;"/OpenTopoMap&amp;pois="&amp;H280&amp;","&amp;G280&amp; "' target='_blank'&gt;" &amp;"&lt;img src='/wp-content/uploads/icono-mapa-topografico-small.png' alt='Mapa topográfico brouter.de' title='Mapa topográfico brouter.de'&gt;" &amp; "&lt;/a&gt;"</f>
        <v>&lt;a href='https://brouter.de/brouter-web/#map=13/37.05462/-3.33992/OpenTopoMap&amp;pois=-3.33992,37.05462' target='_blank'&gt;&lt;img src='/wp-content/uploads/icono-mapa-topografico-small.png' alt='Mapa topográfico brouter.de' title='Mapa topográfico brouter.de'&gt;&lt;/a&gt;</v>
      </c>
      <c r="U280" s="47" t="str">
        <f>HYPERLINK("https://brouter.de/brouter-web/#map=13/"&amp;G280&amp;"/"&amp;H280&amp;"/OpenTopoMap&amp;pois="&amp;H280&amp;","&amp;G280)</f>
        <v>https://brouter.de/brouter-web/#map=13/37.05462/-3.33992/OpenTopoMap&amp;pois=-3.33992,37.05462</v>
      </c>
      <c r="V280" s="31" t="str">
        <f>"&lt;a href='https://gpx.studio/app#13/"&amp;G280&amp;"/"&amp;H280&amp;"' target='_blank'&gt;" &amp;"&lt;img src='/wp-content/uploads/icono-mapa-topografico-gpx-studio-small.png' alt='Mapa topográfico gpx.studio' title='Mapa topográfico gpx.studio'&gt;" &amp; "&lt;/a&gt;"</f>
        <v>&lt;a href='https://gpx.studio/app#13/37.05462/-3.33992' target='_blank'&gt;&lt;img src='/wp-content/uploads/icono-mapa-topografico-gpx-studio-small.png' alt='Mapa topográfico gpx.studio' title='Mapa topográfico gpx.studio'&gt;&lt;/a&gt;</v>
      </c>
      <c r="W280" s="47" t="str">
        <f>HYPERLINK("https://gpx.studio/app#13/"&amp;G280&amp;"/"&amp;H280)</f>
        <v>https://gpx.studio/app#13/37.05462/-3.33992</v>
      </c>
      <c r="X280" s="47" t="str">
        <f>HYPERLINK("https://nakarte.me/#m=13/"&amp;G280&amp;"/"&amp;H280&amp;"&amp;l=Czt/Sa")</f>
        <v>https://nakarte.me/#m=13/37.05462/-3.33992&amp;l=Czt/Sa</v>
      </c>
      <c r="Y280" s="31" t="str">
        <f>"&lt;a href='https://www.google.com/maps/dir/42.8664,-2.6852/" &amp; G280&amp; "," &amp; H280 &amp; "' target='_blank'&gt;" &amp;"&lt;img src='/wp-content/uploads/icono-navegacion-google-maps-small.png' alt='Navegación Google Maps' title='Navegación Google Maps'&gt;" &amp; "&lt;/a&gt;"</f>
        <v>&lt;a href='https://www.google.com/maps/dir/42.8664,-2.6852/37.05462,-3.33992' target='_blank'&gt;&lt;img src='/wp-content/uploads/icono-navegacion-google-maps-small.png' alt='Navegación Google Maps' title='Navegación Google Maps'&gt;&lt;/a&gt;</v>
      </c>
      <c r="Z280" s="46" t="str">
        <f>"&lt;a style='display: block; text-align: center; padding: 0px 0; font-size: 1.4em;' href='https://tresmiles.es/mapa.html?lat="&amp;G280&amp;"&amp;lon="&amp;H280&amp;"&amp;zoom=17'&gt;&lt;img src='/wp-content/uploads/icono-mapa-topografico-small.png' alt='Mapa' title='Mapa'&gt;&lt;/a&gt;"</f>
        <v>&lt;a style='display: block; text-align: center; padding: 0px 0; font-size: 1.4em;' href='https://tresmiles.es/mapa.html?lat=37.05462&amp;lon=-3.33992&amp;zoom=17'&gt;&lt;img src='/wp-content/uploads/icono-mapa-topografico-small.png' alt='Mapa' title='Mapa'&gt;&lt;/a&gt;</v>
      </c>
      <c r="AA280" s="46" t="str">
        <f>IF(J280="",
"",
"&lt;div style='display: block; text-align: center; padding: 0px 0; font-size: 1.4em;'&gt;"&amp;
"&lt;a href='#!' class='open-popup' data-info='"&amp;"ℹ "&amp;J280&amp;"'&gt;"&amp;
"&lt;img src='/wp-content/uploads/icono-informacion-small.png' alt='Más información' title='Más información'&gt;"
&amp;"&lt;/a&gt;&lt;/div&gt;"
)</f>
        <v/>
      </c>
    </row>
    <row r="281" spans="1:27" ht="14.5" customHeight="1" x14ac:dyDescent="0.35">
      <c r="A281" s="32" t="s">
        <v>1025</v>
      </c>
      <c r="B281" s="32" t="s">
        <v>1912</v>
      </c>
      <c r="C281" s="32" t="s">
        <v>1913</v>
      </c>
      <c r="D281" s="33" t="s">
        <v>1965</v>
      </c>
      <c r="F281" s="34">
        <v>3105</v>
      </c>
      <c r="G281" s="28" t="s">
        <v>2078</v>
      </c>
      <c r="H281" s="28" t="s">
        <v>2079</v>
      </c>
      <c r="I281" s="28" t="s">
        <v>2242</v>
      </c>
      <c r="M281" s="55">
        <v>0</v>
      </c>
      <c r="N281" s="46" t="str">
        <f>"&lt;wpt lat="""&amp;G281&amp;""" lon="""&amp;H281&amp;"""&gt;&lt;ele&gt;"&amp;F281&amp;"&lt;/ele&gt;&lt;name&gt;"&amp;D281&amp;"&lt;/name&gt;&lt;desc&gt;Nombre oficial: "&amp;E281&amp;"&amp;#10;Altitud: "&amp;F281&amp;" m &amp;#10;Dificultad: "&amp;I281&amp;"&amp;#10;Más información: "&amp;J281&amp;"&lt;/desc&gt;&lt;/wpt&gt;"</f>
        <v>&lt;wpt lat="37.1141125" lon="-3.2663868"&gt;&lt;ele&gt;3105&lt;/ele&gt;&lt;name&gt;Cervatillos Oriental&lt;/name&gt;&lt;desc&gt;Nombre oficial: &amp;#10;Altitud: 3105 m &amp;#10;Dificultad: Sin clasificar&amp;#10;Más información: &lt;/desc&gt;&lt;/wpt&gt;</v>
      </c>
      <c r="O281" s="48" t="str">
        <f>HYPERLINK("https://www.openstreetmap.org/edit#map=18/"&amp;G281 &amp; "/"&amp; H281 )</f>
        <v>https://www.openstreetmap.org/edit#map=18/37.1141125/-3.2663868</v>
      </c>
      <c r="P281" s="31" t="str">
        <f>"&lt;a href='https://www.windy.com/"&amp;G281&amp;"/"&amp;H281&amp;"/wind?"&amp;G281&amp;","&amp;H281&amp;",13' target='_blank'&gt;&lt;img src='/wp-content/uploads/icono-windy-small.png' alt='Windy' title='Viento Windy'&gt;&lt;/a&gt;"</f>
        <v>&lt;a href='https://www.windy.com/37.1141125/-3.2663868/wind?37.1141125,-3.2663868,13' target='_blank'&gt;&lt;img src='/wp-content/uploads/icono-windy-small.png' alt='Windy' title='Viento Windy'&gt;&lt;/a&gt;</v>
      </c>
      <c r="Q281" s="47" t="str">
        <f>HYPERLINK("https://www.windy.com/"&amp;G281&amp;"/"&amp;H281&amp;"/wind?"&amp;G281&amp;","&amp;H281&amp;",13")</f>
        <v>https://www.windy.com/37.1141125/-3.2663868/wind?37.1141125,-3.2663868,13</v>
      </c>
      <c r="R281" s="31" t="str">
        <f>"&lt;a href='https://www.meteoblue.com/es/tiempo/pronostico/multimodel/"&amp;G281 &amp; "N" &amp; H281 &amp; "E" &amp; "' target='_blank'&gt;" &amp;"&lt;img src='/wp-content/uploads/icono-meteoblue-small.png' alt='Meteoblue' title='Multimodel Meteoblue'&gt;" &amp; "&lt;/a&gt;"</f>
        <v>&lt;a href='https://www.meteoblue.com/es/tiempo/pronostico/multimodel/37.1141125N-3.2663868E' target='_blank'&gt;&lt;img src='/wp-content/uploads/icono-meteoblue-small.png' alt='Meteoblue' title='Multimodel Meteoblue'&gt;&lt;/a&gt;</v>
      </c>
      <c r="S281" s="47" t="str">
        <f>HYPERLINK("https://www.meteoblue.com/es/tiempo/pronostico/multimodel/"&amp;G281 &amp; "N" &amp; H281 &amp; "E")</f>
        <v>https://www.meteoblue.com/es/tiempo/pronostico/multimodel/37.1141125N-3.2663868E</v>
      </c>
      <c r="T281" s="31" t="str">
        <f>"&lt;a href='https://brouter.de/brouter-web/#map=13/"&amp;G281&amp;"/"&amp;H281&amp;"/OpenTopoMap&amp;pois="&amp;H281&amp;","&amp;G281&amp; "' target='_blank'&gt;" &amp;"&lt;img src='/wp-content/uploads/icono-mapa-topografico-small.png' alt='Mapa topográfico brouter.de' title='Mapa topográfico brouter.de'&gt;" &amp; "&lt;/a&gt;"</f>
        <v>&lt;a href='https://brouter.de/brouter-web/#map=13/37.1141125/-3.2663868/OpenTopoMap&amp;pois=-3.2663868,37.1141125' target='_blank'&gt;&lt;img src='/wp-content/uploads/icono-mapa-topografico-small.png' alt='Mapa topográfico brouter.de' title='Mapa topográfico brouter.de'&gt;&lt;/a&gt;</v>
      </c>
      <c r="U281" s="47" t="str">
        <f>HYPERLINK("https://brouter.de/brouter-web/#map=13/"&amp;G281&amp;"/"&amp;H281&amp;"/OpenTopoMap&amp;pois="&amp;H281&amp;","&amp;G281)</f>
        <v>https://brouter.de/brouter-web/#map=13/37.1141125/-3.2663868/OpenTopoMap&amp;pois=-3.2663868,37.1141125</v>
      </c>
      <c r="V281" s="31" t="str">
        <f>"&lt;a href='https://gpx.studio/app#13/"&amp;G281&amp;"/"&amp;H281&amp;"' target='_blank'&gt;" &amp;"&lt;img src='/wp-content/uploads/icono-mapa-topografico-gpx-studio-small.png' alt='Mapa topográfico gpx.studio' title='Mapa topográfico gpx.studio'&gt;" &amp; "&lt;/a&gt;"</f>
        <v>&lt;a href='https://gpx.studio/app#13/37.1141125/-3.2663868' target='_blank'&gt;&lt;img src='/wp-content/uploads/icono-mapa-topografico-gpx-studio-small.png' alt='Mapa topográfico gpx.studio' title='Mapa topográfico gpx.studio'&gt;&lt;/a&gt;</v>
      </c>
      <c r="W281" s="47" t="str">
        <f>HYPERLINK("https://gpx.studio/app#13/"&amp;G281&amp;"/"&amp;H281)</f>
        <v>https://gpx.studio/app#13/37.1141125/-3.2663868</v>
      </c>
      <c r="X281" s="47" t="str">
        <f>HYPERLINK("https://nakarte.me/#m=13/"&amp;G281&amp;"/"&amp;H281&amp;"&amp;l=Czt/Sa")</f>
        <v>https://nakarte.me/#m=13/37.1141125/-3.2663868&amp;l=Czt/Sa</v>
      </c>
      <c r="Y281" s="31" t="str">
        <f>"&lt;a href='https://www.google.com/maps/dir/42.8664,-2.6852/" &amp; G281&amp; "," &amp; H281 &amp; "' target='_blank'&gt;" &amp;"&lt;img src='/wp-content/uploads/icono-navegacion-google-maps-small.png' alt='Navegación Google Maps' title='Navegación Google Maps'&gt;" &amp; "&lt;/a&gt;"</f>
        <v>&lt;a href='https://www.google.com/maps/dir/42.8664,-2.6852/37.1141125,-3.2663868' target='_blank'&gt;&lt;img src='/wp-content/uploads/icono-navegacion-google-maps-small.png' alt='Navegación Google Maps' title='Navegación Google Maps'&gt;&lt;/a&gt;</v>
      </c>
      <c r="Z281" s="46" t="str">
        <f>"&lt;a style='display: block; text-align: center; padding: 0px 0; font-size: 1.4em;' href='https://tresmiles.es/mapa.html?lat="&amp;G281&amp;"&amp;lon="&amp;H281&amp;"&amp;zoom=17'&gt;&lt;img src='/wp-content/uploads/icono-mapa-topografico-small.png' alt='Mapa' title='Mapa'&gt;&lt;/a&gt;"</f>
        <v>&lt;a style='display: block; text-align: center; padding: 0px 0; font-size: 1.4em;' href='https://tresmiles.es/mapa.html?lat=37.1141125&amp;lon=-3.2663868&amp;zoom=17'&gt;&lt;img src='/wp-content/uploads/icono-mapa-topografico-small.png' alt='Mapa' title='Mapa'&gt;&lt;/a&gt;</v>
      </c>
      <c r="AA281" s="46" t="str">
        <f>IF(J281="",
"",
"&lt;div style='display: block; text-align: center; padding: 0px 0; font-size: 1.4em;'&gt;"&amp;
"&lt;a href='#!' class='open-popup' data-info='"&amp;"ℹ "&amp;J281&amp;"'&gt;"&amp;
"&lt;img src='/wp-content/uploads/icono-informacion-small.png' alt='Más información' title='Más información'&gt;"
&amp;"&lt;/a&gt;&lt;/div&gt;"
)</f>
        <v/>
      </c>
    </row>
    <row r="282" spans="1:27" ht="14.5" customHeight="1" x14ac:dyDescent="0.35">
      <c r="A282" s="32" t="s">
        <v>1025</v>
      </c>
      <c r="B282" s="32" t="s">
        <v>1912</v>
      </c>
      <c r="C282" s="32" t="s">
        <v>1913</v>
      </c>
      <c r="D282" s="33" t="s">
        <v>1966</v>
      </c>
      <c r="F282" s="34">
        <v>3094</v>
      </c>
      <c r="G282" s="28" t="s">
        <v>2080</v>
      </c>
      <c r="H282" s="28" t="s">
        <v>2081</v>
      </c>
      <c r="I282" s="28" t="s">
        <v>2242</v>
      </c>
      <c r="M282" s="55">
        <v>0</v>
      </c>
      <c r="N282" s="46" t="str">
        <f>"&lt;wpt lat="""&amp;G282&amp;""" lon="""&amp;H282&amp;"""&gt;&lt;ele&gt;"&amp;F282&amp;"&lt;/ele&gt;&lt;name&gt;"&amp;D282&amp;"&lt;/name&gt;&lt;desc&gt;Nombre oficial: "&amp;E282&amp;"&amp;#10;Altitud: "&amp;F282&amp;" m &amp;#10;Dificultad: "&amp;I282&amp;"&amp;#10;Más información: "&amp;J282&amp;"&lt;/desc&gt;&lt;/wpt&gt;"</f>
        <v>&lt;wpt lat="37.0774163" lon="-3.2917504"&gt;&lt;ele&gt;3094&lt;/ele&gt;&lt;name&gt;Puntal de las Calderetas&lt;/name&gt;&lt;desc&gt;Nombre oficial: &amp;#10;Altitud: 3094 m &amp;#10;Dificultad: Sin clasificar&amp;#10;Más información: &lt;/desc&gt;&lt;/wpt&gt;</v>
      </c>
      <c r="O282" s="48" t="str">
        <f>HYPERLINK("https://www.openstreetmap.org/edit#map=18/"&amp;G282 &amp; "/"&amp; H282 )</f>
        <v>https://www.openstreetmap.org/edit#map=18/37.0774163/-3.2917504</v>
      </c>
      <c r="P282" s="31" t="str">
        <f>"&lt;a href='https://www.windy.com/"&amp;G282&amp;"/"&amp;H282&amp;"/wind?"&amp;G282&amp;","&amp;H282&amp;",13' target='_blank'&gt;&lt;img src='/wp-content/uploads/icono-windy-small.png' alt='Windy' title='Viento Windy'&gt;&lt;/a&gt;"</f>
        <v>&lt;a href='https://www.windy.com/37.0774163/-3.2917504/wind?37.0774163,-3.2917504,13' target='_blank'&gt;&lt;img src='/wp-content/uploads/icono-windy-small.png' alt='Windy' title='Viento Windy'&gt;&lt;/a&gt;</v>
      </c>
      <c r="Q282" s="47" t="str">
        <f>HYPERLINK("https://www.windy.com/"&amp;G282&amp;"/"&amp;H282&amp;"/wind?"&amp;G282&amp;","&amp;H282&amp;",13")</f>
        <v>https://www.windy.com/37.0774163/-3.2917504/wind?37.0774163,-3.2917504,13</v>
      </c>
      <c r="R282" s="31" t="str">
        <f>"&lt;a href='https://www.meteoblue.com/es/tiempo/pronostico/multimodel/"&amp;G282 &amp; "N" &amp; H282 &amp; "E" &amp; "' target='_blank'&gt;" &amp;"&lt;img src='/wp-content/uploads/icono-meteoblue-small.png' alt='Meteoblue' title='Multimodel Meteoblue'&gt;" &amp; "&lt;/a&gt;"</f>
        <v>&lt;a href='https://www.meteoblue.com/es/tiempo/pronostico/multimodel/37.0774163N-3.2917504E' target='_blank'&gt;&lt;img src='/wp-content/uploads/icono-meteoblue-small.png' alt='Meteoblue' title='Multimodel Meteoblue'&gt;&lt;/a&gt;</v>
      </c>
      <c r="S282" s="47" t="str">
        <f>HYPERLINK("https://www.meteoblue.com/es/tiempo/pronostico/multimodel/"&amp;G282 &amp; "N" &amp; H282 &amp; "E")</f>
        <v>https://www.meteoblue.com/es/tiempo/pronostico/multimodel/37.0774163N-3.2917504E</v>
      </c>
      <c r="T282" s="31" t="str">
        <f>"&lt;a href='https://brouter.de/brouter-web/#map=13/"&amp;G282&amp;"/"&amp;H282&amp;"/OpenTopoMap&amp;pois="&amp;H282&amp;","&amp;G282&amp; "' target='_blank'&gt;" &amp;"&lt;img src='/wp-content/uploads/icono-mapa-topografico-small.png' alt='Mapa topográfico brouter.de' title='Mapa topográfico brouter.de'&gt;" &amp; "&lt;/a&gt;"</f>
        <v>&lt;a href='https://brouter.de/brouter-web/#map=13/37.0774163/-3.2917504/OpenTopoMap&amp;pois=-3.2917504,37.0774163' target='_blank'&gt;&lt;img src='/wp-content/uploads/icono-mapa-topografico-small.png' alt='Mapa topográfico brouter.de' title='Mapa topográfico brouter.de'&gt;&lt;/a&gt;</v>
      </c>
      <c r="U282" s="47" t="str">
        <f>HYPERLINK("https://brouter.de/brouter-web/#map=13/"&amp;G282&amp;"/"&amp;H282&amp;"/OpenTopoMap&amp;pois="&amp;H282&amp;","&amp;G282)</f>
        <v>https://brouter.de/brouter-web/#map=13/37.0774163/-3.2917504/OpenTopoMap&amp;pois=-3.2917504,37.0774163</v>
      </c>
      <c r="V282" s="31" t="str">
        <f>"&lt;a href='https://gpx.studio/app#13/"&amp;G282&amp;"/"&amp;H282&amp;"' target='_blank'&gt;" &amp;"&lt;img src='/wp-content/uploads/icono-mapa-topografico-gpx-studio-small.png' alt='Mapa topográfico gpx.studio' title='Mapa topográfico gpx.studio'&gt;" &amp; "&lt;/a&gt;"</f>
        <v>&lt;a href='https://gpx.studio/app#13/37.0774163/-3.2917504' target='_blank'&gt;&lt;img src='/wp-content/uploads/icono-mapa-topografico-gpx-studio-small.png' alt='Mapa topográfico gpx.studio' title='Mapa topográfico gpx.studio'&gt;&lt;/a&gt;</v>
      </c>
      <c r="W282" s="47" t="str">
        <f>HYPERLINK("https://gpx.studio/app#13/"&amp;G282&amp;"/"&amp;H282)</f>
        <v>https://gpx.studio/app#13/37.0774163/-3.2917504</v>
      </c>
      <c r="X282" s="47" t="str">
        <f>HYPERLINK("https://nakarte.me/#m=13/"&amp;G282&amp;"/"&amp;H282&amp;"&amp;l=Czt/Sa")</f>
        <v>https://nakarte.me/#m=13/37.0774163/-3.2917504&amp;l=Czt/Sa</v>
      </c>
      <c r="Y282" s="31" t="str">
        <f>"&lt;a href='https://www.google.com/maps/dir/42.8664,-2.6852/" &amp; G282&amp; "," &amp; H282 &amp; "' target='_blank'&gt;" &amp;"&lt;img src='/wp-content/uploads/icono-navegacion-google-maps-small.png' alt='Navegación Google Maps' title='Navegación Google Maps'&gt;" &amp; "&lt;/a&gt;"</f>
        <v>&lt;a href='https://www.google.com/maps/dir/42.8664,-2.6852/37.0774163,-3.2917504' target='_blank'&gt;&lt;img src='/wp-content/uploads/icono-navegacion-google-maps-small.png' alt='Navegación Google Maps' title='Navegación Google Maps'&gt;&lt;/a&gt;</v>
      </c>
      <c r="Z282" s="46" t="str">
        <f>"&lt;a style='display: block; text-align: center; padding: 0px 0; font-size: 1.4em;' href='https://tresmiles.es/mapa.html?lat="&amp;G282&amp;"&amp;lon="&amp;H282&amp;"&amp;zoom=17'&gt;&lt;img src='/wp-content/uploads/icono-mapa-topografico-small.png' alt='Mapa' title='Mapa'&gt;&lt;/a&gt;"</f>
        <v>&lt;a style='display: block; text-align: center; padding: 0px 0; font-size: 1.4em;' href='https://tresmiles.es/mapa.html?lat=37.0774163&amp;lon=-3.2917504&amp;zoom=17'&gt;&lt;img src='/wp-content/uploads/icono-mapa-topografico-small.png' alt='Mapa' title='Mapa'&gt;&lt;/a&gt;</v>
      </c>
      <c r="AA282" s="46" t="str">
        <f>IF(J282="",
"",
"&lt;div style='display: block; text-align: center; padding: 0px 0; font-size: 1.4em;'&gt;"&amp;
"&lt;a href='#!' class='open-popup' data-info='"&amp;"ℹ "&amp;J282&amp;"'&gt;"&amp;
"&lt;img src='/wp-content/uploads/icono-informacion-small.png' alt='Más información' title='Más información'&gt;"
&amp;"&lt;/a&gt;&lt;/div&gt;"
)</f>
        <v/>
      </c>
    </row>
    <row r="283" spans="1:27" ht="14.5" customHeight="1" x14ac:dyDescent="0.35">
      <c r="A283" s="32" t="s">
        <v>1025</v>
      </c>
      <c r="B283" s="32" t="s">
        <v>1912</v>
      </c>
      <c r="C283" s="32" t="s">
        <v>1913</v>
      </c>
      <c r="D283" s="33" t="s">
        <v>1967</v>
      </c>
      <c r="F283" s="34">
        <v>3088</v>
      </c>
      <c r="G283" s="28" t="s">
        <v>2082</v>
      </c>
      <c r="H283" s="28" t="s">
        <v>2083</v>
      </c>
      <c r="I283" s="28" t="s">
        <v>2242</v>
      </c>
      <c r="M283" s="55">
        <v>0</v>
      </c>
      <c r="N283" s="46" t="str">
        <f>"&lt;wpt lat="""&amp;G283&amp;""" lon="""&amp;H283&amp;"""&gt;&lt;ele&gt;"&amp;F283&amp;"&lt;/ele&gt;&lt;name&gt;"&amp;D283&amp;"&lt;/name&gt;&lt;desc&gt;Nombre oficial: "&amp;E283&amp;"&amp;#10;Altitud: "&amp;F283&amp;" m &amp;#10;Dificultad: "&amp;I283&amp;"&amp;#10;Más información: "&amp;J283&amp;"&lt;/desc&gt;&lt;/wpt&gt;"</f>
        <v>&lt;wpt lat="37.1239197" lon="-3.2530133"&gt;&lt;ele&gt;3088&lt;/ele&gt;&lt;name&gt;Picón de Jérez / Picón de Jeres&lt;/name&gt;&lt;desc&gt;Nombre oficial: &amp;#10;Altitud: 3088 m &amp;#10;Dificultad: Sin clasificar&amp;#10;Más información: &lt;/desc&gt;&lt;/wpt&gt;</v>
      </c>
      <c r="O283" s="48" t="str">
        <f>HYPERLINK("https://www.openstreetmap.org/edit#map=18/"&amp;G283 &amp; "/"&amp; H283 )</f>
        <v>https://www.openstreetmap.org/edit#map=18/37.1239197/-3.2530133</v>
      </c>
      <c r="P283" s="31" t="str">
        <f>"&lt;a href='https://www.windy.com/"&amp;G283&amp;"/"&amp;H283&amp;"/wind?"&amp;G283&amp;","&amp;H283&amp;",13' target='_blank'&gt;&lt;img src='/wp-content/uploads/icono-windy-small.png' alt='Windy' title='Viento Windy'&gt;&lt;/a&gt;"</f>
        <v>&lt;a href='https://www.windy.com/37.1239197/-3.2530133/wind?37.1239197,-3.2530133,13' target='_blank'&gt;&lt;img src='/wp-content/uploads/icono-windy-small.png' alt='Windy' title='Viento Windy'&gt;&lt;/a&gt;</v>
      </c>
      <c r="Q283" s="47" t="str">
        <f>HYPERLINK("https://www.windy.com/"&amp;G283&amp;"/"&amp;H283&amp;"/wind?"&amp;G283&amp;","&amp;H283&amp;",13")</f>
        <v>https://www.windy.com/37.1239197/-3.2530133/wind?37.1239197,-3.2530133,13</v>
      </c>
      <c r="R283" s="31" t="str">
        <f>"&lt;a href='https://www.meteoblue.com/es/tiempo/pronostico/multimodel/"&amp;G283 &amp; "N" &amp; H283 &amp; "E" &amp; "' target='_blank'&gt;" &amp;"&lt;img src='/wp-content/uploads/icono-meteoblue-small.png' alt='Meteoblue' title='Multimodel Meteoblue'&gt;" &amp; "&lt;/a&gt;"</f>
        <v>&lt;a href='https://www.meteoblue.com/es/tiempo/pronostico/multimodel/37.1239197N-3.2530133E' target='_blank'&gt;&lt;img src='/wp-content/uploads/icono-meteoblue-small.png' alt='Meteoblue' title='Multimodel Meteoblue'&gt;&lt;/a&gt;</v>
      </c>
      <c r="S283" s="47" t="str">
        <f>HYPERLINK("https://www.meteoblue.com/es/tiempo/pronostico/multimodel/"&amp;G283 &amp; "N" &amp; H283 &amp; "E")</f>
        <v>https://www.meteoblue.com/es/tiempo/pronostico/multimodel/37.1239197N-3.2530133E</v>
      </c>
      <c r="T283" s="31" t="str">
        <f>"&lt;a href='https://brouter.de/brouter-web/#map=13/"&amp;G283&amp;"/"&amp;H283&amp;"/OpenTopoMap&amp;pois="&amp;H283&amp;","&amp;G283&amp; "' target='_blank'&gt;" &amp;"&lt;img src='/wp-content/uploads/icono-mapa-topografico-small.png' alt='Mapa topográfico brouter.de' title='Mapa topográfico brouter.de'&gt;" &amp; "&lt;/a&gt;"</f>
        <v>&lt;a href='https://brouter.de/brouter-web/#map=13/37.1239197/-3.2530133/OpenTopoMap&amp;pois=-3.2530133,37.1239197' target='_blank'&gt;&lt;img src='/wp-content/uploads/icono-mapa-topografico-small.png' alt='Mapa topográfico brouter.de' title='Mapa topográfico brouter.de'&gt;&lt;/a&gt;</v>
      </c>
      <c r="U283" s="47" t="str">
        <f>HYPERLINK("https://brouter.de/brouter-web/#map=13/"&amp;G283&amp;"/"&amp;H283&amp;"/OpenTopoMap&amp;pois="&amp;H283&amp;","&amp;G283)</f>
        <v>https://brouter.de/brouter-web/#map=13/37.1239197/-3.2530133/OpenTopoMap&amp;pois=-3.2530133,37.1239197</v>
      </c>
      <c r="V283" s="31" t="str">
        <f>"&lt;a href='https://gpx.studio/app#13/"&amp;G283&amp;"/"&amp;H283&amp;"' target='_blank'&gt;" &amp;"&lt;img src='/wp-content/uploads/icono-mapa-topografico-gpx-studio-small.png' alt='Mapa topográfico gpx.studio' title='Mapa topográfico gpx.studio'&gt;" &amp; "&lt;/a&gt;"</f>
        <v>&lt;a href='https://gpx.studio/app#13/37.1239197/-3.2530133' target='_blank'&gt;&lt;img src='/wp-content/uploads/icono-mapa-topografico-gpx-studio-small.png' alt='Mapa topográfico gpx.studio' title='Mapa topográfico gpx.studio'&gt;&lt;/a&gt;</v>
      </c>
      <c r="W283" s="47" t="str">
        <f>HYPERLINK("https://gpx.studio/app#13/"&amp;G283&amp;"/"&amp;H283)</f>
        <v>https://gpx.studio/app#13/37.1239197/-3.2530133</v>
      </c>
      <c r="X283" s="47" t="str">
        <f>HYPERLINK("https://nakarte.me/#m=13/"&amp;G283&amp;"/"&amp;H283&amp;"&amp;l=Czt/Sa")</f>
        <v>https://nakarte.me/#m=13/37.1239197/-3.2530133&amp;l=Czt/Sa</v>
      </c>
      <c r="Y283" s="31" t="str">
        <f>"&lt;a href='https://www.google.com/maps/dir/42.8664,-2.6852/" &amp; G283&amp; "," &amp; H283 &amp; "' target='_blank'&gt;" &amp;"&lt;img src='/wp-content/uploads/icono-navegacion-google-maps-small.png' alt='Navegación Google Maps' title='Navegación Google Maps'&gt;" &amp; "&lt;/a&gt;"</f>
        <v>&lt;a href='https://www.google.com/maps/dir/42.8664,-2.6852/37.1239197,-3.2530133' target='_blank'&gt;&lt;img src='/wp-content/uploads/icono-navegacion-google-maps-small.png' alt='Navegación Google Maps' title='Navegación Google Maps'&gt;&lt;/a&gt;</v>
      </c>
      <c r="Z283" s="46" t="str">
        <f>"&lt;a style='display: block; text-align: center; padding: 0px 0; font-size: 1.4em;' href='https://tresmiles.es/mapa.html?lat="&amp;G283&amp;"&amp;lon="&amp;H283&amp;"&amp;zoom=17'&gt;&lt;img src='/wp-content/uploads/icono-mapa-topografico-small.png' alt='Mapa' title='Mapa'&gt;&lt;/a&gt;"</f>
        <v>&lt;a style='display: block; text-align: center; padding: 0px 0; font-size: 1.4em;' href='https://tresmiles.es/mapa.html?lat=37.1239197&amp;lon=-3.2530133&amp;zoom=17'&gt;&lt;img src='/wp-content/uploads/icono-mapa-topografico-small.png' alt='Mapa' title='Mapa'&gt;&lt;/a&gt;</v>
      </c>
      <c r="AA283" s="46" t="str">
        <f>IF(J283="",
"",
"&lt;div style='display: block; text-align: center; padding: 0px 0; font-size: 1.4em;'&gt;"&amp;
"&lt;a href='#!' class='open-popup' data-info='"&amp;"ℹ "&amp;J283&amp;"'&gt;"&amp;
"&lt;img src='/wp-content/uploads/icono-informacion-small.png' alt='Más información' title='Más información'&gt;"
&amp;"&lt;/a&gt;&lt;/div&gt;"
)</f>
        <v/>
      </c>
    </row>
    <row r="284" spans="1:27" ht="14.5" customHeight="1" x14ac:dyDescent="0.35">
      <c r="A284" s="32" t="s">
        <v>1025</v>
      </c>
      <c r="B284" s="32" t="s">
        <v>1912</v>
      </c>
      <c r="C284" s="32" t="s">
        <v>1913</v>
      </c>
      <c r="D284" s="33" t="s">
        <v>1968</v>
      </c>
      <c r="F284" s="34">
        <v>3086</v>
      </c>
      <c r="G284" s="28" t="s">
        <v>2084</v>
      </c>
      <c r="H284" s="28" t="s">
        <v>2085</v>
      </c>
      <c r="I284" s="28" t="s">
        <v>2242</v>
      </c>
      <c r="M284" s="55">
        <v>0</v>
      </c>
      <c r="N284" s="46" t="str">
        <f>"&lt;wpt lat="""&amp;G284&amp;""" lon="""&amp;H284&amp;"""&gt;&lt;ele&gt;"&amp;F284&amp;"&lt;/ele&gt;&lt;name&gt;"&amp;D284&amp;"&lt;/name&gt;&lt;desc&gt;Nombre oficial: "&amp;E284&amp;"&amp;#10;Altitud: "&amp;F284&amp;" m &amp;#10;Dificultad: "&amp;I284&amp;"&amp;#10;Más información: "&amp;J284&amp;"&lt;/desc&gt;&lt;/wpt&gt;"</f>
        <v>&lt;wpt lat="37.0161693" lon="-3.4062932"&gt;&lt;ele&gt;3086&lt;/ele&gt;&lt;name&gt;Pico Tajo Alto de los Machos&lt;/name&gt;&lt;desc&gt;Nombre oficial: &amp;#10;Altitud: 3086 m &amp;#10;Dificultad: Sin clasificar&amp;#10;Más información: &lt;/desc&gt;&lt;/wpt&gt;</v>
      </c>
      <c r="O284" s="48" t="str">
        <f>HYPERLINK("https://www.openstreetmap.org/edit#map=18/"&amp;G284 &amp; "/"&amp; H284 )</f>
        <v>https://www.openstreetmap.org/edit#map=18/37.0161693/-3.4062932</v>
      </c>
      <c r="P284" s="31" t="str">
        <f>"&lt;a href='https://www.windy.com/"&amp;G284&amp;"/"&amp;H284&amp;"/wind?"&amp;G284&amp;","&amp;H284&amp;",13' target='_blank'&gt;&lt;img src='/wp-content/uploads/icono-windy-small.png' alt='Windy' title='Viento Windy'&gt;&lt;/a&gt;"</f>
        <v>&lt;a href='https://www.windy.com/37.0161693/-3.4062932/wind?37.0161693,-3.4062932,13' target='_blank'&gt;&lt;img src='/wp-content/uploads/icono-windy-small.png' alt='Windy' title='Viento Windy'&gt;&lt;/a&gt;</v>
      </c>
      <c r="Q284" s="47" t="str">
        <f>HYPERLINK("https://www.windy.com/"&amp;G284&amp;"/"&amp;H284&amp;"/wind?"&amp;G284&amp;","&amp;H284&amp;",13")</f>
        <v>https://www.windy.com/37.0161693/-3.4062932/wind?37.0161693,-3.4062932,13</v>
      </c>
      <c r="R284" s="31" t="str">
        <f>"&lt;a href='https://www.meteoblue.com/es/tiempo/pronostico/multimodel/"&amp;G284 &amp; "N" &amp; H284 &amp; "E" &amp; "' target='_blank'&gt;" &amp;"&lt;img src='/wp-content/uploads/icono-meteoblue-small.png' alt='Meteoblue' title='Multimodel Meteoblue'&gt;" &amp; "&lt;/a&gt;"</f>
        <v>&lt;a href='https://www.meteoblue.com/es/tiempo/pronostico/multimodel/37.0161693N-3.4062932E' target='_blank'&gt;&lt;img src='/wp-content/uploads/icono-meteoblue-small.png' alt='Meteoblue' title='Multimodel Meteoblue'&gt;&lt;/a&gt;</v>
      </c>
      <c r="S284" s="47" t="str">
        <f>HYPERLINK("https://www.meteoblue.com/es/tiempo/pronostico/multimodel/"&amp;G284 &amp; "N" &amp; H284 &amp; "E")</f>
        <v>https://www.meteoblue.com/es/tiempo/pronostico/multimodel/37.0161693N-3.4062932E</v>
      </c>
      <c r="T284" s="31" t="str">
        <f>"&lt;a href='https://brouter.de/brouter-web/#map=13/"&amp;G284&amp;"/"&amp;H284&amp;"/OpenTopoMap&amp;pois="&amp;H284&amp;","&amp;G284&amp; "' target='_blank'&gt;" &amp;"&lt;img src='/wp-content/uploads/icono-mapa-topografico-small.png' alt='Mapa topográfico brouter.de' title='Mapa topográfico brouter.de'&gt;" &amp; "&lt;/a&gt;"</f>
        <v>&lt;a href='https://brouter.de/brouter-web/#map=13/37.0161693/-3.4062932/OpenTopoMap&amp;pois=-3.4062932,37.0161693' target='_blank'&gt;&lt;img src='/wp-content/uploads/icono-mapa-topografico-small.png' alt='Mapa topográfico brouter.de' title='Mapa topográfico brouter.de'&gt;&lt;/a&gt;</v>
      </c>
      <c r="U284" s="47" t="str">
        <f>HYPERLINK("https://brouter.de/brouter-web/#map=13/"&amp;G284&amp;"/"&amp;H284&amp;"/OpenTopoMap&amp;pois="&amp;H284&amp;","&amp;G284)</f>
        <v>https://brouter.de/brouter-web/#map=13/37.0161693/-3.4062932/OpenTopoMap&amp;pois=-3.4062932,37.0161693</v>
      </c>
      <c r="V284" s="31" t="str">
        <f>"&lt;a href='https://gpx.studio/app#13/"&amp;G284&amp;"/"&amp;H284&amp;"' target='_blank'&gt;" &amp;"&lt;img src='/wp-content/uploads/icono-mapa-topografico-gpx-studio-small.png' alt='Mapa topográfico gpx.studio' title='Mapa topográfico gpx.studio'&gt;" &amp; "&lt;/a&gt;"</f>
        <v>&lt;a href='https://gpx.studio/app#13/37.0161693/-3.4062932' target='_blank'&gt;&lt;img src='/wp-content/uploads/icono-mapa-topografico-gpx-studio-small.png' alt='Mapa topográfico gpx.studio' title='Mapa topográfico gpx.studio'&gt;&lt;/a&gt;</v>
      </c>
      <c r="W284" s="47" t="str">
        <f>HYPERLINK("https://gpx.studio/app#13/"&amp;G284&amp;"/"&amp;H284)</f>
        <v>https://gpx.studio/app#13/37.0161693/-3.4062932</v>
      </c>
      <c r="X284" s="47" t="str">
        <f>HYPERLINK("https://nakarte.me/#m=13/"&amp;G284&amp;"/"&amp;H284&amp;"&amp;l=Czt/Sa")</f>
        <v>https://nakarte.me/#m=13/37.0161693/-3.4062932&amp;l=Czt/Sa</v>
      </c>
      <c r="Y284" s="31" t="str">
        <f>"&lt;a href='https://www.google.com/maps/dir/42.8664,-2.6852/" &amp; G284&amp; "," &amp; H284 &amp; "' target='_blank'&gt;" &amp;"&lt;img src='/wp-content/uploads/icono-navegacion-google-maps-small.png' alt='Navegación Google Maps' title='Navegación Google Maps'&gt;" &amp; "&lt;/a&gt;"</f>
        <v>&lt;a href='https://www.google.com/maps/dir/42.8664,-2.6852/37.0161693,-3.4062932' target='_blank'&gt;&lt;img src='/wp-content/uploads/icono-navegacion-google-maps-small.png' alt='Navegación Google Maps' title='Navegación Google Maps'&gt;&lt;/a&gt;</v>
      </c>
      <c r="Z284" s="46" t="str">
        <f>"&lt;a style='display: block; text-align: center; padding: 0px 0; font-size: 1.4em;' href='https://tresmiles.es/mapa.html?lat="&amp;G284&amp;"&amp;lon="&amp;H284&amp;"&amp;zoom=17'&gt;&lt;img src='/wp-content/uploads/icono-mapa-topografico-small.png' alt='Mapa' title='Mapa'&gt;&lt;/a&gt;"</f>
        <v>&lt;a style='display: block; text-align: center; padding: 0px 0; font-size: 1.4em;' href='https://tresmiles.es/mapa.html?lat=37.0161693&amp;lon=-3.4062932&amp;zoom=17'&gt;&lt;img src='/wp-content/uploads/icono-mapa-topografico-small.png' alt='Mapa' title='Mapa'&gt;&lt;/a&gt;</v>
      </c>
      <c r="AA284" s="46" t="str">
        <f>IF(J284="",
"",
"&lt;div style='display: block; text-align: center; padding: 0px 0; font-size: 1.4em;'&gt;"&amp;
"&lt;a href='#!' class='open-popup' data-info='"&amp;"ℹ "&amp;J284&amp;"'&gt;"&amp;
"&lt;img src='/wp-content/uploads/icono-informacion-small.png' alt='Más información' title='Más información'&gt;"
&amp;"&lt;/a&gt;&lt;/div&gt;"
)</f>
        <v/>
      </c>
    </row>
    <row r="285" spans="1:27" ht="14.5" customHeight="1" x14ac:dyDescent="0.35">
      <c r="A285" s="32" t="s">
        <v>1025</v>
      </c>
      <c r="B285" s="32" t="s">
        <v>1912</v>
      </c>
      <c r="C285" s="32" t="s">
        <v>1913</v>
      </c>
      <c r="D285" s="33" t="s">
        <v>1969</v>
      </c>
      <c r="F285" s="34">
        <v>3084</v>
      </c>
      <c r="G285" s="28" t="s">
        <v>2086</v>
      </c>
      <c r="H285" s="28" t="s">
        <v>2087</v>
      </c>
      <c r="I285" s="28" t="s">
        <v>2242</v>
      </c>
      <c r="M285" s="55">
        <v>0</v>
      </c>
      <c r="N285" s="46" t="str">
        <f>"&lt;wpt lat="""&amp;G285&amp;""" lon="""&amp;H285&amp;"""&gt;&lt;ele&gt;"&amp;F285&amp;"&lt;/ele&gt;&lt;name&gt;"&amp;D285&amp;"&lt;/name&gt;&lt;desc&gt;Nombre oficial: "&amp;E285&amp;"&amp;#10;Altitud: "&amp;F285&amp;" m &amp;#10;Dificultad: "&amp;I285&amp;"&amp;#10;Más información: "&amp;J285&amp;"&lt;/desc&gt;&lt;/wpt&gt;"</f>
        <v>&lt;wpt lat="37.0631279" lon="-3.3530640"&gt;&lt;ele&gt;3084&lt;/ele&gt;&lt;name&gt;Veta Grande / Cerro de los Machos Norte&lt;/name&gt;&lt;desc&gt;Nombre oficial: &amp;#10;Altitud: 3084 m &amp;#10;Dificultad: Sin clasificar&amp;#10;Más información: &lt;/desc&gt;&lt;/wpt&gt;</v>
      </c>
      <c r="O285" s="48" t="str">
        <f>HYPERLINK("https://www.openstreetmap.org/edit#map=18/"&amp;G285 &amp; "/"&amp; H285 )</f>
        <v>https://www.openstreetmap.org/edit#map=18/37.0631279/-3.3530640</v>
      </c>
      <c r="P285" s="31" t="str">
        <f>"&lt;a href='https://www.windy.com/"&amp;G285&amp;"/"&amp;H285&amp;"/wind?"&amp;G285&amp;","&amp;H285&amp;",13' target='_blank'&gt;&lt;img src='/wp-content/uploads/icono-windy-small.png' alt='Windy' title='Viento Windy'&gt;&lt;/a&gt;"</f>
        <v>&lt;a href='https://www.windy.com/37.0631279/-3.3530640/wind?37.0631279,-3.3530640,13' target='_blank'&gt;&lt;img src='/wp-content/uploads/icono-windy-small.png' alt='Windy' title='Viento Windy'&gt;&lt;/a&gt;</v>
      </c>
      <c r="Q285" s="47" t="str">
        <f>HYPERLINK("https://www.windy.com/"&amp;G285&amp;"/"&amp;H285&amp;"/wind?"&amp;G285&amp;","&amp;H285&amp;",13")</f>
        <v>https://www.windy.com/37.0631279/-3.3530640/wind?37.0631279,-3.3530640,13</v>
      </c>
      <c r="R285" s="31" t="str">
        <f>"&lt;a href='https://www.meteoblue.com/es/tiempo/pronostico/multimodel/"&amp;G285 &amp; "N" &amp; H285 &amp; "E" &amp; "' target='_blank'&gt;" &amp;"&lt;img src='/wp-content/uploads/icono-meteoblue-small.png' alt='Meteoblue' title='Multimodel Meteoblue'&gt;" &amp; "&lt;/a&gt;"</f>
        <v>&lt;a href='https://www.meteoblue.com/es/tiempo/pronostico/multimodel/37.0631279N-3.3530640E' target='_blank'&gt;&lt;img src='/wp-content/uploads/icono-meteoblue-small.png' alt='Meteoblue' title='Multimodel Meteoblue'&gt;&lt;/a&gt;</v>
      </c>
      <c r="S285" s="47" t="str">
        <f>HYPERLINK("https://www.meteoblue.com/es/tiempo/pronostico/multimodel/"&amp;G285 &amp; "N" &amp; H285 &amp; "E")</f>
        <v>https://www.meteoblue.com/es/tiempo/pronostico/multimodel/37.0631279N-3.3530640E</v>
      </c>
      <c r="T285" s="31" t="str">
        <f>"&lt;a href='https://brouter.de/brouter-web/#map=13/"&amp;G285&amp;"/"&amp;H285&amp;"/OpenTopoMap&amp;pois="&amp;H285&amp;","&amp;G285&amp; "' target='_blank'&gt;" &amp;"&lt;img src='/wp-content/uploads/icono-mapa-topografico-small.png' alt='Mapa topográfico brouter.de' title='Mapa topográfico brouter.de'&gt;" &amp; "&lt;/a&gt;"</f>
        <v>&lt;a href='https://brouter.de/brouter-web/#map=13/37.0631279/-3.3530640/OpenTopoMap&amp;pois=-3.3530640,37.0631279' target='_blank'&gt;&lt;img src='/wp-content/uploads/icono-mapa-topografico-small.png' alt='Mapa topográfico brouter.de' title='Mapa topográfico brouter.de'&gt;&lt;/a&gt;</v>
      </c>
      <c r="U285" s="47" t="str">
        <f>HYPERLINK("https://brouter.de/brouter-web/#map=13/"&amp;G285&amp;"/"&amp;H285&amp;"/OpenTopoMap&amp;pois="&amp;H285&amp;","&amp;G285)</f>
        <v>https://brouter.de/brouter-web/#map=13/37.0631279/-3.3530640/OpenTopoMap&amp;pois=-3.3530640,37.0631279</v>
      </c>
      <c r="V285" s="31" t="str">
        <f>"&lt;a href='https://gpx.studio/app#13/"&amp;G285&amp;"/"&amp;H285&amp;"' target='_blank'&gt;" &amp;"&lt;img src='/wp-content/uploads/icono-mapa-topografico-gpx-studio-small.png' alt='Mapa topográfico gpx.studio' title='Mapa topográfico gpx.studio'&gt;" &amp; "&lt;/a&gt;"</f>
        <v>&lt;a href='https://gpx.studio/app#13/37.0631279/-3.3530640' target='_blank'&gt;&lt;img src='/wp-content/uploads/icono-mapa-topografico-gpx-studio-small.png' alt='Mapa topográfico gpx.studio' title='Mapa topográfico gpx.studio'&gt;&lt;/a&gt;</v>
      </c>
      <c r="W285" s="47" t="str">
        <f>HYPERLINK("https://gpx.studio/app#13/"&amp;G285&amp;"/"&amp;H285)</f>
        <v>https://gpx.studio/app#13/37.0631279/-3.3530640</v>
      </c>
      <c r="X285" s="47" t="str">
        <f>HYPERLINK("https://nakarte.me/#m=13/"&amp;G285&amp;"/"&amp;H285&amp;"&amp;l=Czt/Sa")</f>
        <v>https://nakarte.me/#m=13/37.0631279/-3.3530640&amp;l=Czt/Sa</v>
      </c>
      <c r="Y285" s="31" t="str">
        <f>"&lt;a href='https://www.google.com/maps/dir/42.8664,-2.6852/" &amp; G285&amp; "," &amp; H285 &amp; "' target='_blank'&gt;" &amp;"&lt;img src='/wp-content/uploads/icono-navegacion-google-maps-small.png' alt='Navegación Google Maps' title='Navegación Google Maps'&gt;" &amp; "&lt;/a&gt;"</f>
        <v>&lt;a href='https://www.google.com/maps/dir/42.8664,-2.6852/37.0631279,-3.3530640' target='_blank'&gt;&lt;img src='/wp-content/uploads/icono-navegacion-google-maps-small.png' alt='Navegación Google Maps' title='Navegación Google Maps'&gt;&lt;/a&gt;</v>
      </c>
      <c r="Z285" s="46" t="str">
        <f>"&lt;a style='display: block; text-align: center; padding: 0px 0; font-size: 1.4em;' href='https://tresmiles.es/mapa.html?lat="&amp;G285&amp;"&amp;lon="&amp;H285&amp;"&amp;zoom=17'&gt;&lt;img src='/wp-content/uploads/icono-mapa-topografico-small.png' alt='Mapa' title='Mapa'&gt;&lt;/a&gt;"</f>
        <v>&lt;a style='display: block; text-align: center; padding: 0px 0; font-size: 1.4em;' href='https://tresmiles.es/mapa.html?lat=37.0631279&amp;lon=-3.3530640&amp;zoom=17'&gt;&lt;img src='/wp-content/uploads/icono-mapa-topografico-small.png' alt='Mapa' title='Mapa'&gt;&lt;/a&gt;</v>
      </c>
      <c r="AA285" s="46" t="str">
        <f>IF(J285="",
"",
"&lt;div style='display: block; text-align: center; padding: 0px 0; font-size: 1.4em;'&gt;"&amp;
"&lt;a href='#!' class='open-popup' data-info='"&amp;"ℹ "&amp;J285&amp;"'&gt;"&amp;
"&lt;img src='/wp-content/uploads/icono-informacion-small.png' alt='Más información' title='Más información'&gt;"
&amp;"&lt;/a&gt;&lt;/div&gt;"
)</f>
        <v/>
      </c>
    </row>
    <row r="286" spans="1:27" ht="14.5" customHeight="1" x14ac:dyDescent="0.35">
      <c r="A286" s="32" t="s">
        <v>1025</v>
      </c>
      <c r="B286" s="32" t="s">
        <v>1912</v>
      </c>
      <c r="C286" s="32" t="s">
        <v>1913</v>
      </c>
      <c r="D286" s="33" t="s">
        <v>1978</v>
      </c>
      <c r="F286" s="34">
        <v>3078</v>
      </c>
      <c r="G286" s="28" t="s">
        <v>2104</v>
      </c>
      <c r="H286" s="28" t="s">
        <v>2105</v>
      </c>
      <c r="I286" s="28" t="s">
        <v>2242</v>
      </c>
      <c r="M286" s="55">
        <v>0</v>
      </c>
      <c r="N286" s="46" t="str">
        <f>"&lt;wpt lat="""&amp;G286&amp;""" lon="""&amp;H286&amp;"""&gt;&lt;ele&gt;"&amp;F286&amp;"&lt;/ele&gt;&lt;name&gt;"&amp;D286&amp;"&lt;/name&gt;&lt;desc&gt;Nombre oficial: "&amp;E286&amp;"&amp;#10;Altitud: "&amp;F286&amp;" m &amp;#10;Dificultad: "&amp;I286&amp;"&amp;#10;Más información: "&amp;J286&amp;"&lt;/desc&gt;&lt;/wpt&gt;"</f>
        <v>&lt;wpt lat="37.03486" lon="-3.39922"&gt;&lt;ele&gt;3078&lt;/ele&gt;&lt;name&gt;Tajo de la Cuerda&lt;/name&gt;&lt;desc&gt;Nombre oficial: &amp;#10;Altitud: 3078 m &amp;#10;Dificultad: Sin clasificar&amp;#10;Más información: &lt;/desc&gt;&lt;/wpt&gt;</v>
      </c>
      <c r="O286" s="48" t="str">
        <f>HYPERLINK("https://www.openstreetmap.org/edit#map=18/"&amp;G286 &amp; "/"&amp; H286 )</f>
        <v>https://www.openstreetmap.org/edit#map=18/37.03486/-3.39922</v>
      </c>
      <c r="P286" s="31" t="str">
        <f>"&lt;a href='https://www.windy.com/"&amp;G286&amp;"/"&amp;H286&amp;"/wind?"&amp;G286&amp;","&amp;H286&amp;",13' target='_blank'&gt;&lt;img src='/wp-content/uploads/icono-windy-small.png' alt='Windy' title='Viento Windy'&gt;&lt;/a&gt;"</f>
        <v>&lt;a href='https://www.windy.com/37.03486/-3.39922/wind?37.03486,-3.39922,13' target='_blank'&gt;&lt;img src='/wp-content/uploads/icono-windy-small.png' alt='Windy' title='Viento Windy'&gt;&lt;/a&gt;</v>
      </c>
      <c r="Q286" s="47" t="str">
        <f>HYPERLINK("https://www.windy.com/"&amp;G286&amp;"/"&amp;H286&amp;"/wind?"&amp;G286&amp;","&amp;H286&amp;",13")</f>
        <v>https://www.windy.com/37.03486/-3.39922/wind?37.03486,-3.39922,13</v>
      </c>
      <c r="R286" s="31" t="str">
        <f>"&lt;a href='https://www.meteoblue.com/es/tiempo/pronostico/multimodel/"&amp;G286 &amp; "N" &amp; H286 &amp; "E" &amp; "' target='_blank'&gt;" &amp;"&lt;img src='/wp-content/uploads/icono-meteoblue-small.png' alt='Meteoblue' title='Multimodel Meteoblue'&gt;" &amp; "&lt;/a&gt;"</f>
        <v>&lt;a href='https://www.meteoblue.com/es/tiempo/pronostico/multimodel/37.03486N-3.39922E' target='_blank'&gt;&lt;img src='/wp-content/uploads/icono-meteoblue-small.png' alt='Meteoblue' title='Multimodel Meteoblue'&gt;&lt;/a&gt;</v>
      </c>
      <c r="S286" s="47" t="str">
        <f>HYPERLINK("https://www.meteoblue.com/es/tiempo/pronostico/multimodel/"&amp;G286 &amp; "N" &amp; H286 &amp; "E")</f>
        <v>https://www.meteoblue.com/es/tiempo/pronostico/multimodel/37.03486N-3.39922E</v>
      </c>
      <c r="T286" s="31" t="str">
        <f>"&lt;a href='https://brouter.de/brouter-web/#map=13/"&amp;G286&amp;"/"&amp;H286&amp;"/OpenTopoMap&amp;pois="&amp;H286&amp;","&amp;G286&amp; "' target='_blank'&gt;" &amp;"&lt;img src='/wp-content/uploads/icono-mapa-topografico-small.png' alt='Mapa topográfico brouter.de' title='Mapa topográfico brouter.de'&gt;" &amp; "&lt;/a&gt;"</f>
        <v>&lt;a href='https://brouter.de/brouter-web/#map=13/37.03486/-3.39922/OpenTopoMap&amp;pois=-3.39922,37.03486' target='_blank'&gt;&lt;img src='/wp-content/uploads/icono-mapa-topografico-small.png' alt='Mapa topográfico brouter.de' title='Mapa topográfico brouter.de'&gt;&lt;/a&gt;</v>
      </c>
      <c r="U286" s="47" t="str">
        <f>HYPERLINK("https://brouter.de/brouter-web/#map=13/"&amp;G286&amp;"/"&amp;H286&amp;"/OpenTopoMap&amp;pois="&amp;H286&amp;","&amp;G286)</f>
        <v>https://brouter.de/brouter-web/#map=13/37.03486/-3.39922/OpenTopoMap&amp;pois=-3.39922,37.03486</v>
      </c>
      <c r="V286" s="31" t="str">
        <f>"&lt;a href='https://gpx.studio/app#13/"&amp;G286&amp;"/"&amp;H286&amp;"' target='_blank'&gt;" &amp;"&lt;img src='/wp-content/uploads/icono-mapa-topografico-gpx-studio-small.png' alt='Mapa topográfico gpx.studio' title='Mapa topográfico gpx.studio'&gt;" &amp; "&lt;/a&gt;"</f>
        <v>&lt;a href='https://gpx.studio/app#13/37.03486/-3.39922' target='_blank'&gt;&lt;img src='/wp-content/uploads/icono-mapa-topografico-gpx-studio-small.png' alt='Mapa topográfico gpx.studio' title='Mapa topográfico gpx.studio'&gt;&lt;/a&gt;</v>
      </c>
      <c r="W286" s="47" t="str">
        <f>HYPERLINK("https://gpx.studio/app#13/"&amp;G286&amp;"/"&amp;H286)</f>
        <v>https://gpx.studio/app#13/37.03486/-3.39922</v>
      </c>
      <c r="X286" s="47" t="str">
        <f>HYPERLINK("https://nakarte.me/#m=13/"&amp;G286&amp;"/"&amp;H286&amp;"&amp;l=Czt/Sa")</f>
        <v>https://nakarte.me/#m=13/37.03486/-3.39922&amp;l=Czt/Sa</v>
      </c>
      <c r="Y286" s="31" t="str">
        <f>"&lt;a href='https://www.google.com/maps/dir/42.8664,-2.6852/" &amp; G286&amp; "," &amp; H286 &amp; "' target='_blank'&gt;" &amp;"&lt;img src='/wp-content/uploads/icono-navegacion-google-maps-small.png' alt='Navegación Google Maps' title='Navegación Google Maps'&gt;" &amp; "&lt;/a&gt;"</f>
        <v>&lt;a href='https://www.google.com/maps/dir/42.8664,-2.6852/37.03486,-3.39922' target='_blank'&gt;&lt;img src='/wp-content/uploads/icono-navegacion-google-maps-small.png' alt='Navegación Google Maps' title='Navegación Google Maps'&gt;&lt;/a&gt;</v>
      </c>
      <c r="Z286" s="46" t="str">
        <f>"&lt;a style='display: block; text-align: center; padding: 0px 0; font-size: 1.4em;' href='https://tresmiles.es/mapa.html?lat="&amp;G286&amp;"&amp;lon="&amp;H286&amp;"&amp;zoom=17'&gt;&lt;img src='/wp-content/uploads/icono-mapa-topografico-small.png' alt='Mapa' title='Mapa'&gt;&lt;/a&gt;"</f>
        <v>&lt;a style='display: block; text-align: center; padding: 0px 0; font-size: 1.4em;' href='https://tresmiles.es/mapa.html?lat=37.03486&amp;lon=-3.39922&amp;zoom=17'&gt;&lt;img src='/wp-content/uploads/icono-mapa-topografico-small.png' alt='Mapa' title='Mapa'&gt;&lt;/a&gt;</v>
      </c>
      <c r="AA286" s="46" t="str">
        <f>IF(J286="",
"",
"&lt;div style='display: block; text-align: center; padding: 0px 0; font-size: 1.4em;'&gt;"&amp;
"&lt;a href='#!' class='open-popup' data-info='"&amp;"ℹ "&amp;J286&amp;"'&gt;"&amp;
"&lt;img src='/wp-content/uploads/icono-informacion-small.png' alt='Más información' title='Más información'&gt;"
&amp;"&lt;/a&gt;&lt;/div&gt;"
)</f>
        <v/>
      </c>
    </row>
    <row r="287" spans="1:27" ht="14.5" customHeight="1" x14ac:dyDescent="0.35">
      <c r="A287" s="32" t="s">
        <v>1025</v>
      </c>
      <c r="B287" s="32" t="s">
        <v>1912</v>
      </c>
      <c r="C287" s="32" t="s">
        <v>1913</v>
      </c>
      <c r="D287" s="33" t="s">
        <v>1970</v>
      </c>
      <c r="F287" s="34">
        <v>3072</v>
      </c>
      <c r="G287" s="28" t="s">
        <v>2088</v>
      </c>
      <c r="H287" s="28" t="s">
        <v>2089</v>
      </c>
      <c r="I287" s="28" t="s">
        <v>2242</v>
      </c>
      <c r="M287" s="55">
        <v>0</v>
      </c>
      <c r="N287" s="46" t="str">
        <f>"&lt;wpt lat="""&amp;G287&amp;""" lon="""&amp;H287&amp;"""&gt;&lt;ele&gt;"&amp;F287&amp;"&lt;/ele&gt;&lt;name&gt;"&amp;D287&amp;"&lt;/name&gt;&lt;desc&gt;Nombre oficial: "&amp;E287&amp;"&amp;#10;Altitud: "&amp;F287&amp;" m &amp;#10;Dificultad: "&amp;I287&amp;"&amp;#10;Más información: "&amp;J287&amp;"&lt;/desc&gt;&lt;/wpt&gt;"</f>
        <v>&lt;wpt lat="37.0196889" lon="-3.4047639"&gt;&lt;ele&gt;3072&lt;/ele&gt;&lt;name&gt;Tajo Alto de los Machos Norte&lt;/name&gt;&lt;desc&gt;Nombre oficial: &amp;#10;Altitud: 3072 m &amp;#10;Dificultad: Sin clasificar&amp;#10;Más información: &lt;/desc&gt;&lt;/wpt&gt;</v>
      </c>
      <c r="O287" s="48" t="str">
        <f>HYPERLINK("https://www.openstreetmap.org/edit#map=18/"&amp;G287 &amp; "/"&amp; H287 )</f>
        <v>https://www.openstreetmap.org/edit#map=18/37.0196889/-3.4047639</v>
      </c>
      <c r="P287" s="31" t="str">
        <f>"&lt;a href='https://www.windy.com/"&amp;G287&amp;"/"&amp;H287&amp;"/wind?"&amp;G287&amp;","&amp;H287&amp;",13' target='_blank'&gt;&lt;img src='/wp-content/uploads/icono-windy-small.png' alt='Windy' title='Viento Windy'&gt;&lt;/a&gt;"</f>
        <v>&lt;a href='https://www.windy.com/37.0196889/-3.4047639/wind?37.0196889,-3.4047639,13' target='_blank'&gt;&lt;img src='/wp-content/uploads/icono-windy-small.png' alt='Windy' title='Viento Windy'&gt;&lt;/a&gt;</v>
      </c>
      <c r="Q287" s="47" t="str">
        <f>HYPERLINK("https://www.windy.com/"&amp;G287&amp;"/"&amp;H287&amp;"/wind?"&amp;G287&amp;","&amp;H287&amp;",13")</f>
        <v>https://www.windy.com/37.0196889/-3.4047639/wind?37.0196889,-3.4047639,13</v>
      </c>
      <c r="R287" s="31" t="str">
        <f>"&lt;a href='https://www.meteoblue.com/es/tiempo/pronostico/multimodel/"&amp;G287 &amp; "N" &amp; H287 &amp; "E" &amp; "' target='_blank'&gt;" &amp;"&lt;img src='/wp-content/uploads/icono-meteoblue-small.png' alt='Meteoblue' title='Multimodel Meteoblue'&gt;" &amp; "&lt;/a&gt;"</f>
        <v>&lt;a href='https://www.meteoblue.com/es/tiempo/pronostico/multimodel/37.0196889N-3.4047639E' target='_blank'&gt;&lt;img src='/wp-content/uploads/icono-meteoblue-small.png' alt='Meteoblue' title='Multimodel Meteoblue'&gt;&lt;/a&gt;</v>
      </c>
      <c r="S287" s="47" t="str">
        <f>HYPERLINK("https://www.meteoblue.com/es/tiempo/pronostico/multimodel/"&amp;G287 &amp; "N" &amp; H287 &amp; "E")</f>
        <v>https://www.meteoblue.com/es/tiempo/pronostico/multimodel/37.0196889N-3.4047639E</v>
      </c>
      <c r="T287" s="31" t="str">
        <f>"&lt;a href='https://brouter.de/brouter-web/#map=13/"&amp;G287&amp;"/"&amp;H287&amp;"/OpenTopoMap&amp;pois="&amp;H287&amp;","&amp;G287&amp; "' target='_blank'&gt;" &amp;"&lt;img src='/wp-content/uploads/icono-mapa-topografico-small.png' alt='Mapa topográfico brouter.de' title='Mapa topográfico brouter.de'&gt;" &amp; "&lt;/a&gt;"</f>
        <v>&lt;a href='https://brouter.de/brouter-web/#map=13/37.0196889/-3.4047639/OpenTopoMap&amp;pois=-3.4047639,37.0196889' target='_blank'&gt;&lt;img src='/wp-content/uploads/icono-mapa-topografico-small.png' alt='Mapa topográfico brouter.de' title='Mapa topográfico brouter.de'&gt;&lt;/a&gt;</v>
      </c>
      <c r="U287" s="47" t="str">
        <f>HYPERLINK("https://brouter.de/brouter-web/#map=13/"&amp;G287&amp;"/"&amp;H287&amp;"/OpenTopoMap&amp;pois="&amp;H287&amp;","&amp;G287)</f>
        <v>https://brouter.de/brouter-web/#map=13/37.0196889/-3.4047639/OpenTopoMap&amp;pois=-3.4047639,37.0196889</v>
      </c>
      <c r="V287" s="31" t="str">
        <f>"&lt;a href='https://gpx.studio/app#13/"&amp;G287&amp;"/"&amp;H287&amp;"' target='_blank'&gt;" &amp;"&lt;img src='/wp-content/uploads/icono-mapa-topografico-gpx-studio-small.png' alt='Mapa topográfico gpx.studio' title='Mapa topográfico gpx.studio'&gt;" &amp; "&lt;/a&gt;"</f>
        <v>&lt;a href='https://gpx.studio/app#13/37.0196889/-3.4047639' target='_blank'&gt;&lt;img src='/wp-content/uploads/icono-mapa-topografico-gpx-studio-small.png' alt='Mapa topográfico gpx.studio' title='Mapa topográfico gpx.studio'&gt;&lt;/a&gt;</v>
      </c>
      <c r="W287" s="47" t="str">
        <f>HYPERLINK("https://gpx.studio/app#13/"&amp;G287&amp;"/"&amp;H287)</f>
        <v>https://gpx.studio/app#13/37.0196889/-3.4047639</v>
      </c>
      <c r="X287" s="47" t="str">
        <f>HYPERLINK("https://nakarte.me/#m=13/"&amp;G287&amp;"/"&amp;H287&amp;"&amp;l=Czt/Sa")</f>
        <v>https://nakarte.me/#m=13/37.0196889/-3.4047639&amp;l=Czt/Sa</v>
      </c>
      <c r="Y287" s="31" t="str">
        <f>"&lt;a href='https://www.google.com/maps/dir/42.8664,-2.6852/" &amp; G287&amp; "," &amp; H287 &amp; "' target='_blank'&gt;" &amp;"&lt;img src='/wp-content/uploads/icono-navegacion-google-maps-small.png' alt='Navegación Google Maps' title='Navegación Google Maps'&gt;" &amp; "&lt;/a&gt;"</f>
        <v>&lt;a href='https://www.google.com/maps/dir/42.8664,-2.6852/37.0196889,-3.4047639' target='_blank'&gt;&lt;img src='/wp-content/uploads/icono-navegacion-google-maps-small.png' alt='Navegación Google Maps' title='Navegación Google Maps'&gt;&lt;/a&gt;</v>
      </c>
      <c r="Z287" s="46" t="str">
        <f>"&lt;a style='display: block; text-align: center; padding: 0px 0; font-size: 1.4em;' href='https://tresmiles.es/mapa.html?lat="&amp;G287&amp;"&amp;lon="&amp;H287&amp;"&amp;zoom=17'&gt;&lt;img src='/wp-content/uploads/icono-mapa-topografico-small.png' alt='Mapa' title='Mapa'&gt;&lt;/a&gt;"</f>
        <v>&lt;a style='display: block; text-align: center; padding: 0px 0; font-size: 1.4em;' href='https://tresmiles.es/mapa.html?lat=37.0196889&amp;lon=-3.4047639&amp;zoom=17'&gt;&lt;img src='/wp-content/uploads/icono-mapa-topografico-small.png' alt='Mapa' title='Mapa'&gt;&lt;/a&gt;</v>
      </c>
      <c r="AA287" s="46" t="str">
        <f>IF(J287="",
"",
"&lt;div style='display: block; text-align: center; padding: 0px 0; font-size: 1.4em;'&gt;"&amp;
"&lt;a href='#!' class='open-popup' data-info='"&amp;"ℹ "&amp;J287&amp;"'&gt;"&amp;
"&lt;img src='/wp-content/uploads/icono-informacion-small.png' alt='Más información' title='Más información'&gt;"
&amp;"&lt;/a&gt;&lt;/div&gt;"
)</f>
        <v/>
      </c>
    </row>
    <row r="288" spans="1:27" ht="14.5" customHeight="1" x14ac:dyDescent="0.35">
      <c r="A288" s="32" t="s">
        <v>1025</v>
      </c>
      <c r="B288" s="32" t="s">
        <v>1912</v>
      </c>
      <c r="C288" s="32" t="s">
        <v>1913</v>
      </c>
      <c r="D288" s="33" t="s">
        <v>1971</v>
      </c>
      <c r="F288" s="34">
        <v>3071</v>
      </c>
      <c r="G288" s="28" t="s">
        <v>2090</v>
      </c>
      <c r="H288" s="28" t="s">
        <v>2091</v>
      </c>
      <c r="I288" s="28" t="s">
        <v>2242</v>
      </c>
      <c r="M288" s="55">
        <v>0</v>
      </c>
      <c r="N288" s="46" t="str">
        <f>"&lt;wpt lat="""&amp;G288&amp;""" lon="""&amp;H288&amp;"""&gt;&lt;ele&gt;"&amp;F288&amp;"&lt;/ele&gt;&lt;name&gt;"&amp;D288&amp;"&lt;/name&gt;&lt;desc&gt;Nombre oficial: "&amp;E288&amp;"&amp;#10;Altitud: "&amp;F288&amp;" m &amp;#10;Dificultad: "&amp;I288&amp;"&amp;#10;Más información: "&amp;J288&amp;"&lt;/desc&gt;&lt;/wpt&gt;"</f>
        <v>&lt;wpt lat="37.0738038" lon="-3.2943757"&gt;&lt;ele&gt;3071&lt;/ele&gt;&lt;name&gt;Puntal del Goterón&lt;/name&gt;&lt;desc&gt;Nombre oficial: &amp;#10;Altitud: 3071 m &amp;#10;Dificultad: Sin clasificar&amp;#10;Más información: &lt;/desc&gt;&lt;/wpt&gt;</v>
      </c>
      <c r="O288" s="48" t="str">
        <f>HYPERLINK("https://www.openstreetmap.org/edit#map=18/"&amp;G288 &amp; "/"&amp; H288 )</f>
        <v>https://www.openstreetmap.org/edit#map=18/37.0738038/-3.2943757</v>
      </c>
      <c r="P288" s="31" t="str">
        <f>"&lt;a href='https://www.windy.com/"&amp;G288&amp;"/"&amp;H288&amp;"/wind?"&amp;G288&amp;","&amp;H288&amp;",13' target='_blank'&gt;&lt;img src='/wp-content/uploads/icono-windy-small.png' alt='Windy' title='Viento Windy'&gt;&lt;/a&gt;"</f>
        <v>&lt;a href='https://www.windy.com/37.0738038/-3.2943757/wind?37.0738038,-3.2943757,13' target='_blank'&gt;&lt;img src='/wp-content/uploads/icono-windy-small.png' alt='Windy' title='Viento Windy'&gt;&lt;/a&gt;</v>
      </c>
      <c r="Q288" s="47" t="str">
        <f>HYPERLINK("https://www.windy.com/"&amp;G288&amp;"/"&amp;H288&amp;"/wind?"&amp;G288&amp;","&amp;H288&amp;",13")</f>
        <v>https://www.windy.com/37.0738038/-3.2943757/wind?37.0738038,-3.2943757,13</v>
      </c>
      <c r="R288" s="31" t="str">
        <f>"&lt;a href='https://www.meteoblue.com/es/tiempo/pronostico/multimodel/"&amp;G288 &amp; "N" &amp; H288 &amp; "E" &amp; "' target='_blank'&gt;" &amp;"&lt;img src='/wp-content/uploads/icono-meteoblue-small.png' alt='Meteoblue' title='Multimodel Meteoblue'&gt;" &amp; "&lt;/a&gt;"</f>
        <v>&lt;a href='https://www.meteoblue.com/es/tiempo/pronostico/multimodel/37.0738038N-3.2943757E' target='_blank'&gt;&lt;img src='/wp-content/uploads/icono-meteoblue-small.png' alt='Meteoblue' title='Multimodel Meteoblue'&gt;&lt;/a&gt;</v>
      </c>
      <c r="S288" s="47" t="str">
        <f>HYPERLINK("https://www.meteoblue.com/es/tiempo/pronostico/multimodel/"&amp;G288 &amp; "N" &amp; H288 &amp; "E")</f>
        <v>https://www.meteoblue.com/es/tiempo/pronostico/multimodel/37.0738038N-3.2943757E</v>
      </c>
      <c r="T288" s="31" t="str">
        <f>"&lt;a href='https://brouter.de/brouter-web/#map=13/"&amp;G288&amp;"/"&amp;H288&amp;"/OpenTopoMap&amp;pois="&amp;H288&amp;","&amp;G288&amp; "' target='_blank'&gt;" &amp;"&lt;img src='/wp-content/uploads/icono-mapa-topografico-small.png' alt='Mapa topográfico brouter.de' title='Mapa topográfico brouter.de'&gt;" &amp; "&lt;/a&gt;"</f>
        <v>&lt;a href='https://brouter.de/brouter-web/#map=13/37.0738038/-3.2943757/OpenTopoMap&amp;pois=-3.2943757,37.0738038' target='_blank'&gt;&lt;img src='/wp-content/uploads/icono-mapa-topografico-small.png' alt='Mapa topográfico brouter.de' title='Mapa topográfico brouter.de'&gt;&lt;/a&gt;</v>
      </c>
      <c r="U288" s="47" t="str">
        <f>HYPERLINK("https://brouter.de/brouter-web/#map=13/"&amp;G288&amp;"/"&amp;H288&amp;"/OpenTopoMap&amp;pois="&amp;H288&amp;","&amp;G288)</f>
        <v>https://brouter.de/brouter-web/#map=13/37.0738038/-3.2943757/OpenTopoMap&amp;pois=-3.2943757,37.0738038</v>
      </c>
      <c r="V288" s="31" t="str">
        <f>"&lt;a href='https://gpx.studio/app#13/"&amp;G288&amp;"/"&amp;H288&amp;"' target='_blank'&gt;" &amp;"&lt;img src='/wp-content/uploads/icono-mapa-topografico-gpx-studio-small.png' alt='Mapa topográfico gpx.studio' title='Mapa topográfico gpx.studio'&gt;" &amp; "&lt;/a&gt;"</f>
        <v>&lt;a href='https://gpx.studio/app#13/37.0738038/-3.2943757' target='_blank'&gt;&lt;img src='/wp-content/uploads/icono-mapa-topografico-gpx-studio-small.png' alt='Mapa topográfico gpx.studio' title='Mapa topográfico gpx.studio'&gt;&lt;/a&gt;</v>
      </c>
      <c r="W288" s="47" t="str">
        <f>HYPERLINK("https://gpx.studio/app#13/"&amp;G288&amp;"/"&amp;H288)</f>
        <v>https://gpx.studio/app#13/37.0738038/-3.2943757</v>
      </c>
      <c r="X288" s="47" t="str">
        <f>HYPERLINK("https://nakarte.me/#m=13/"&amp;G288&amp;"/"&amp;H288&amp;"&amp;l=Czt/Sa")</f>
        <v>https://nakarte.me/#m=13/37.0738038/-3.2943757&amp;l=Czt/Sa</v>
      </c>
      <c r="Y288" s="31" t="str">
        <f>"&lt;a href='https://www.google.com/maps/dir/42.8664,-2.6852/" &amp; G288&amp; "," &amp; H288 &amp; "' target='_blank'&gt;" &amp;"&lt;img src='/wp-content/uploads/icono-navegacion-google-maps-small.png' alt='Navegación Google Maps' title='Navegación Google Maps'&gt;" &amp; "&lt;/a&gt;"</f>
        <v>&lt;a href='https://www.google.com/maps/dir/42.8664,-2.6852/37.0738038,-3.2943757' target='_blank'&gt;&lt;img src='/wp-content/uploads/icono-navegacion-google-maps-small.png' alt='Navegación Google Maps' title='Navegación Google Maps'&gt;&lt;/a&gt;</v>
      </c>
      <c r="Z288" s="46" t="str">
        <f>"&lt;a style='display: block; text-align: center; padding: 0px 0; font-size: 1.4em;' href='https://tresmiles.es/mapa.html?lat="&amp;G288&amp;"&amp;lon="&amp;H288&amp;"&amp;zoom=17'&gt;&lt;img src='/wp-content/uploads/icono-mapa-topografico-small.png' alt='Mapa' title='Mapa'&gt;&lt;/a&gt;"</f>
        <v>&lt;a style='display: block; text-align: center; padding: 0px 0; font-size: 1.4em;' href='https://tresmiles.es/mapa.html?lat=37.0738038&amp;lon=-3.2943757&amp;zoom=17'&gt;&lt;img src='/wp-content/uploads/icono-mapa-topografico-small.png' alt='Mapa' title='Mapa'&gt;&lt;/a&gt;</v>
      </c>
      <c r="AA288" s="46" t="str">
        <f>IF(J288="",
"",
"&lt;div style='display: block; text-align: center; padding: 0px 0; font-size: 1.4em;'&gt;"&amp;
"&lt;a href='#!' class='open-popup' data-info='"&amp;"ℹ "&amp;J288&amp;"'&gt;"&amp;
"&lt;img src='/wp-content/uploads/icono-informacion-small.png' alt='Más información' title='Más información'&gt;"
&amp;"&lt;/a&gt;&lt;/div&gt;"
)</f>
        <v/>
      </c>
    </row>
    <row r="289" spans="1:27" ht="14.5" customHeight="1" x14ac:dyDescent="0.35">
      <c r="A289" s="32" t="s">
        <v>1025</v>
      </c>
      <c r="B289" s="32" t="s">
        <v>1912</v>
      </c>
      <c r="C289" s="32" t="s">
        <v>1913</v>
      </c>
      <c r="D289" s="33" t="s">
        <v>1972</v>
      </c>
      <c r="F289" s="34">
        <v>3061</v>
      </c>
      <c r="G289" s="28" t="s">
        <v>2092</v>
      </c>
      <c r="H289" s="28" t="s">
        <v>2093</v>
      </c>
      <c r="I289" s="28" t="s">
        <v>2242</v>
      </c>
      <c r="M289" s="55">
        <v>0</v>
      </c>
      <c r="N289" s="46" t="str">
        <f>"&lt;wpt lat="""&amp;G289&amp;""" lon="""&amp;H289&amp;"""&gt;&lt;ele&gt;"&amp;F289&amp;"&lt;/ele&gt;&lt;name&gt;"&amp;D289&amp;"&lt;/name&gt;&lt;desc&gt;Nombre oficial: "&amp;E289&amp;"&amp;#10;Altitud: "&amp;F289&amp;" m &amp;#10;Dificultad: "&amp;I289&amp;"&amp;#10;Más información: "&amp;J289&amp;"&lt;/desc&gt;&lt;/wpt&gt;"</f>
        <v>&lt;wpt lat="37.0767652" lon="-3.2914363"&gt;&lt;ele&gt;3061&lt;/ele&gt;&lt;name&gt;Puntal de las Calderetas II&lt;/name&gt;&lt;desc&gt;Nombre oficial: &amp;#10;Altitud: 3061 m &amp;#10;Dificultad: Sin clasificar&amp;#10;Más información: &lt;/desc&gt;&lt;/wpt&gt;</v>
      </c>
      <c r="O289" s="48" t="str">
        <f>HYPERLINK("https://www.openstreetmap.org/edit#map=18/"&amp;G289 &amp; "/"&amp; H289 )</f>
        <v>https://www.openstreetmap.org/edit#map=18/37.0767652/-3.2914363</v>
      </c>
      <c r="P289" s="31" t="str">
        <f>"&lt;a href='https://www.windy.com/"&amp;G289&amp;"/"&amp;H289&amp;"/wind?"&amp;G289&amp;","&amp;H289&amp;",13' target='_blank'&gt;&lt;img src='/wp-content/uploads/icono-windy-small.png' alt='Windy' title='Viento Windy'&gt;&lt;/a&gt;"</f>
        <v>&lt;a href='https://www.windy.com/37.0767652/-3.2914363/wind?37.0767652,-3.2914363,13' target='_blank'&gt;&lt;img src='/wp-content/uploads/icono-windy-small.png' alt='Windy' title='Viento Windy'&gt;&lt;/a&gt;</v>
      </c>
      <c r="Q289" s="47" t="str">
        <f>HYPERLINK("https://www.windy.com/"&amp;G289&amp;"/"&amp;H289&amp;"/wind?"&amp;G289&amp;","&amp;H289&amp;",13")</f>
        <v>https://www.windy.com/37.0767652/-3.2914363/wind?37.0767652,-3.2914363,13</v>
      </c>
      <c r="R289" s="31" t="str">
        <f>"&lt;a href='https://www.meteoblue.com/es/tiempo/pronostico/multimodel/"&amp;G289 &amp; "N" &amp; H289 &amp; "E" &amp; "' target='_blank'&gt;" &amp;"&lt;img src='/wp-content/uploads/icono-meteoblue-small.png' alt='Meteoblue' title='Multimodel Meteoblue'&gt;" &amp; "&lt;/a&gt;"</f>
        <v>&lt;a href='https://www.meteoblue.com/es/tiempo/pronostico/multimodel/37.0767652N-3.2914363E' target='_blank'&gt;&lt;img src='/wp-content/uploads/icono-meteoblue-small.png' alt='Meteoblue' title='Multimodel Meteoblue'&gt;&lt;/a&gt;</v>
      </c>
      <c r="S289" s="47" t="str">
        <f>HYPERLINK("https://www.meteoblue.com/es/tiempo/pronostico/multimodel/"&amp;G289 &amp; "N" &amp; H289 &amp; "E")</f>
        <v>https://www.meteoblue.com/es/tiempo/pronostico/multimodel/37.0767652N-3.2914363E</v>
      </c>
      <c r="T289" s="31" t="str">
        <f>"&lt;a href='https://brouter.de/brouter-web/#map=13/"&amp;G289&amp;"/"&amp;H289&amp;"/OpenTopoMap&amp;pois="&amp;H289&amp;","&amp;G289&amp; "' target='_blank'&gt;" &amp;"&lt;img src='/wp-content/uploads/icono-mapa-topografico-small.png' alt='Mapa topográfico brouter.de' title='Mapa topográfico brouter.de'&gt;" &amp; "&lt;/a&gt;"</f>
        <v>&lt;a href='https://brouter.de/brouter-web/#map=13/37.0767652/-3.2914363/OpenTopoMap&amp;pois=-3.2914363,37.0767652' target='_blank'&gt;&lt;img src='/wp-content/uploads/icono-mapa-topografico-small.png' alt='Mapa topográfico brouter.de' title='Mapa topográfico brouter.de'&gt;&lt;/a&gt;</v>
      </c>
      <c r="U289" s="47" t="str">
        <f>HYPERLINK("https://brouter.de/brouter-web/#map=13/"&amp;G289&amp;"/"&amp;H289&amp;"/OpenTopoMap&amp;pois="&amp;H289&amp;","&amp;G289)</f>
        <v>https://brouter.de/brouter-web/#map=13/37.0767652/-3.2914363/OpenTopoMap&amp;pois=-3.2914363,37.0767652</v>
      </c>
      <c r="V289" s="31" t="str">
        <f>"&lt;a href='https://gpx.studio/app#13/"&amp;G289&amp;"/"&amp;H289&amp;"' target='_blank'&gt;" &amp;"&lt;img src='/wp-content/uploads/icono-mapa-topografico-gpx-studio-small.png' alt='Mapa topográfico gpx.studio' title='Mapa topográfico gpx.studio'&gt;" &amp; "&lt;/a&gt;"</f>
        <v>&lt;a href='https://gpx.studio/app#13/37.0767652/-3.2914363' target='_blank'&gt;&lt;img src='/wp-content/uploads/icono-mapa-topografico-gpx-studio-small.png' alt='Mapa topográfico gpx.studio' title='Mapa topográfico gpx.studio'&gt;&lt;/a&gt;</v>
      </c>
      <c r="W289" s="47" t="str">
        <f>HYPERLINK("https://gpx.studio/app#13/"&amp;G289&amp;"/"&amp;H289)</f>
        <v>https://gpx.studio/app#13/37.0767652/-3.2914363</v>
      </c>
      <c r="X289" s="47" t="str">
        <f>HYPERLINK("https://nakarte.me/#m=13/"&amp;G289&amp;"/"&amp;H289&amp;"&amp;l=Czt/Sa")</f>
        <v>https://nakarte.me/#m=13/37.0767652/-3.2914363&amp;l=Czt/Sa</v>
      </c>
      <c r="Y289" s="31" t="str">
        <f>"&lt;a href='https://www.google.com/maps/dir/42.8664,-2.6852/" &amp; G289&amp; "," &amp; H289 &amp; "' target='_blank'&gt;" &amp;"&lt;img src='/wp-content/uploads/icono-navegacion-google-maps-small.png' alt='Navegación Google Maps' title='Navegación Google Maps'&gt;" &amp; "&lt;/a&gt;"</f>
        <v>&lt;a href='https://www.google.com/maps/dir/42.8664,-2.6852/37.0767652,-3.2914363' target='_blank'&gt;&lt;img src='/wp-content/uploads/icono-navegacion-google-maps-small.png' alt='Navegación Google Maps' title='Navegación Google Maps'&gt;&lt;/a&gt;</v>
      </c>
      <c r="Z289" s="46" t="str">
        <f>"&lt;a style='display: block; text-align: center; padding: 0px 0; font-size: 1.4em;' href='https://tresmiles.es/mapa.html?lat="&amp;G289&amp;"&amp;lon="&amp;H289&amp;"&amp;zoom=17'&gt;&lt;img src='/wp-content/uploads/icono-mapa-topografico-small.png' alt='Mapa' title='Mapa'&gt;&lt;/a&gt;"</f>
        <v>&lt;a style='display: block; text-align: center; padding: 0px 0; font-size: 1.4em;' href='https://tresmiles.es/mapa.html?lat=37.0767652&amp;lon=-3.2914363&amp;zoom=17'&gt;&lt;img src='/wp-content/uploads/icono-mapa-topografico-small.png' alt='Mapa' title='Mapa'&gt;&lt;/a&gt;</v>
      </c>
      <c r="AA289" s="46" t="str">
        <f>IF(J289="",
"",
"&lt;div style='display: block; text-align: center; padding: 0px 0; font-size: 1.4em;'&gt;"&amp;
"&lt;a href='#!' class='open-popup' data-info='"&amp;"ℹ "&amp;J289&amp;"'&gt;"&amp;
"&lt;img src='/wp-content/uploads/icono-informacion-small.png' alt='Más información' title='Más información'&gt;"
&amp;"&lt;/a&gt;&lt;/div&gt;"
)</f>
        <v/>
      </c>
    </row>
    <row r="290" spans="1:27" ht="14.5" customHeight="1" x14ac:dyDescent="0.35">
      <c r="A290" s="32" t="s">
        <v>1025</v>
      </c>
      <c r="B290" s="32" t="s">
        <v>1912</v>
      </c>
      <c r="C290" s="32" t="s">
        <v>1913</v>
      </c>
      <c r="D290" s="33" t="s">
        <v>1973</v>
      </c>
      <c r="F290" s="34">
        <v>3056</v>
      </c>
      <c r="G290" s="28" t="s">
        <v>2094</v>
      </c>
      <c r="H290" s="28" t="s">
        <v>2095</v>
      </c>
      <c r="I290" s="28" t="s">
        <v>2242</v>
      </c>
      <c r="M290" s="55">
        <v>0</v>
      </c>
      <c r="N290" s="46" t="str">
        <f>"&lt;wpt lat="""&amp;G290&amp;""" lon="""&amp;H290&amp;"""&gt;&lt;ele&gt;"&amp;F290&amp;"&lt;/ele&gt;&lt;name&gt;"&amp;D290&amp;"&lt;/name&gt;&lt;desc&gt;Nombre oficial: "&amp;E290&amp;"&amp;#10;Altitud: "&amp;F290&amp;" m &amp;#10;Dificultad: "&amp;I290&amp;"&amp;#10;Más información: "&amp;J290&amp;"&lt;/desc&gt;&lt;/wpt&gt;"</f>
        <v>&lt;wpt lat="37.0126841" lon="-3.4098544"&gt;&lt;ele&gt;3056&lt;/ele&gt;&lt;name&gt;Cerrillo Redondo&lt;/name&gt;&lt;desc&gt;Nombre oficial: &amp;#10;Altitud: 3056 m &amp;#10;Dificultad: Sin clasificar&amp;#10;Más información: &lt;/desc&gt;&lt;/wpt&gt;</v>
      </c>
      <c r="O290" s="48" t="str">
        <f>HYPERLINK("https://www.openstreetmap.org/edit#map=18/"&amp;G290 &amp; "/"&amp; H290 )</f>
        <v>https://www.openstreetmap.org/edit#map=18/37.0126841/-3.4098544</v>
      </c>
      <c r="P290" s="31" t="str">
        <f>"&lt;a href='https://www.windy.com/"&amp;G290&amp;"/"&amp;H290&amp;"/wind?"&amp;G290&amp;","&amp;H290&amp;",13' target='_blank'&gt;&lt;img src='/wp-content/uploads/icono-windy-small.png' alt='Windy' title='Viento Windy'&gt;&lt;/a&gt;"</f>
        <v>&lt;a href='https://www.windy.com/37.0126841/-3.4098544/wind?37.0126841,-3.4098544,13' target='_blank'&gt;&lt;img src='/wp-content/uploads/icono-windy-small.png' alt='Windy' title='Viento Windy'&gt;&lt;/a&gt;</v>
      </c>
      <c r="Q290" s="47" t="str">
        <f>HYPERLINK("https://www.windy.com/"&amp;G290&amp;"/"&amp;H290&amp;"/wind?"&amp;G290&amp;","&amp;H290&amp;",13")</f>
        <v>https://www.windy.com/37.0126841/-3.4098544/wind?37.0126841,-3.4098544,13</v>
      </c>
      <c r="R290" s="31" t="str">
        <f>"&lt;a href='https://www.meteoblue.com/es/tiempo/pronostico/multimodel/"&amp;G290 &amp; "N" &amp; H290 &amp; "E" &amp; "' target='_blank'&gt;" &amp;"&lt;img src='/wp-content/uploads/icono-meteoblue-small.png' alt='Meteoblue' title='Multimodel Meteoblue'&gt;" &amp; "&lt;/a&gt;"</f>
        <v>&lt;a href='https://www.meteoblue.com/es/tiempo/pronostico/multimodel/37.0126841N-3.4098544E' target='_blank'&gt;&lt;img src='/wp-content/uploads/icono-meteoblue-small.png' alt='Meteoblue' title='Multimodel Meteoblue'&gt;&lt;/a&gt;</v>
      </c>
      <c r="S290" s="47" t="str">
        <f>HYPERLINK("https://www.meteoblue.com/es/tiempo/pronostico/multimodel/"&amp;G290 &amp; "N" &amp; H290 &amp; "E")</f>
        <v>https://www.meteoblue.com/es/tiempo/pronostico/multimodel/37.0126841N-3.4098544E</v>
      </c>
      <c r="T290" s="31" t="str">
        <f>"&lt;a href='https://brouter.de/brouter-web/#map=13/"&amp;G290&amp;"/"&amp;H290&amp;"/OpenTopoMap&amp;pois="&amp;H290&amp;","&amp;G290&amp; "' target='_blank'&gt;" &amp;"&lt;img src='/wp-content/uploads/icono-mapa-topografico-small.png' alt='Mapa topográfico brouter.de' title='Mapa topográfico brouter.de'&gt;" &amp; "&lt;/a&gt;"</f>
        <v>&lt;a href='https://brouter.de/brouter-web/#map=13/37.0126841/-3.4098544/OpenTopoMap&amp;pois=-3.4098544,37.0126841' target='_blank'&gt;&lt;img src='/wp-content/uploads/icono-mapa-topografico-small.png' alt='Mapa topográfico brouter.de' title='Mapa topográfico brouter.de'&gt;&lt;/a&gt;</v>
      </c>
      <c r="U290" s="47" t="str">
        <f>HYPERLINK("https://brouter.de/brouter-web/#map=13/"&amp;G290&amp;"/"&amp;H290&amp;"/OpenTopoMap&amp;pois="&amp;H290&amp;","&amp;G290)</f>
        <v>https://brouter.de/brouter-web/#map=13/37.0126841/-3.4098544/OpenTopoMap&amp;pois=-3.4098544,37.0126841</v>
      </c>
      <c r="V290" s="31" t="str">
        <f>"&lt;a href='https://gpx.studio/app#13/"&amp;G290&amp;"/"&amp;H290&amp;"' target='_blank'&gt;" &amp;"&lt;img src='/wp-content/uploads/icono-mapa-topografico-gpx-studio-small.png' alt='Mapa topográfico gpx.studio' title='Mapa topográfico gpx.studio'&gt;" &amp; "&lt;/a&gt;"</f>
        <v>&lt;a href='https://gpx.studio/app#13/37.0126841/-3.4098544' target='_blank'&gt;&lt;img src='/wp-content/uploads/icono-mapa-topografico-gpx-studio-small.png' alt='Mapa topográfico gpx.studio' title='Mapa topográfico gpx.studio'&gt;&lt;/a&gt;</v>
      </c>
      <c r="W290" s="47" t="str">
        <f>HYPERLINK("https://gpx.studio/app#13/"&amp;G290&amp;"/"&amp;H290)</f>
        <v>https://gpx.studio/app#13/37.0126841/-3.4098544</v>
      </c>
      <c r="X290" s="47" t="str">
        <f>HYPERLINK("https://nakarte.me/#m=13/"&amp;G290&amp;"/"&amp;H290&amp;"&amp;l=Czt/Sa")</f>
        <v>https://nakarte.me/#m=13/37.0126841/-3.4098544&amp;l=Czt/Sa</v>
      </c>
      <c r="Y290" s="31" t="str">
        <f>"&lt;a href='https://www.google.com/maps/dir/42.8664,-2.6852/" &amp; G290&amp; "," &amp; H290 &amp; "' target='_blank'&gt;" &amp;"&lt;img src='/wp-content/uploads/icono-navegacion-google-maps-small.png' alt='Navegación Google Maps' title='Navegación Google Maps'&gt;" &amp; "&lt;/a&gt;"</f>
        <v>&lt;a href='https://www.google.com/maps/dir/42.8664,-2.6852/37.0126841,-3.4098544' target='_blank'&gt;&lt;img src='/wp-content/uploads/icono-navegacion-google-maps-small.png' alt='Navegación Google Maps' title='Navegación Google Maps'&gt;&lt;/a&gt;</v>
      </c>
      <c r="Z290" s="46" t="str">
        <f>"&lt;a style='display: block; text-align: center; padding: 0px 0; font-size: 1.4em;' href='https://tresmiles.es/mapa.html?lat="&amp;G290&amp;"&amp;lon="&amp;H290&amp;"&amp;zoom=17'&gt;&lt;img src='/wp-content/uploads/icono-mapa-topografico-small.png' alt='Mapa' title='Mapa'&gt;&lt;/a&gt;"</f>
        <v>&lt;a style='display: block; text-align: center; padding: 0px 0; font-size: 1.4em;' href='https://tresmiles.es/mapa.html?lat=37.0126841&amp;lon=-3.4098544&amp;zoom=17'&gt;&lt;img src='/wp-content/uploads/icono-mapa-topografico-small.png' alt='Mapa' title='Mapa'&gt;&lt;/a&gt;</v>
      </c>
      <c r="AA290" s="46" t="str">
        <f>IF(J290="",
"",
"&lt;div style='display: block; text-align: center; padding: 0px 0; font-size: 1.4em;'&gt;"&amp;
"&lt;a href='#!' class='open-popup' data-info='"&amp;"ℹ "&amp;J290&amp;"'&gt;"&amp;
"&lt;img src='/wp-content/uploads/icono-informacion-small.png' alt='Más información' title='Más información'&gt;"
&amp;"&lt;/a&gt;&lt;/div&gt;"
)</f>
        <v/>
      </c>
    </row>
    <row r="291" spans="1:27" ht="14.5" customHeight="1" x14ac:dyDescent="0.35">
      <c r="A291" s="32" t="s">
        <v>1025</v>
      </c>
      <c r="B291" s="32" t="s">
        <v>1912</v>
      </c>
      <c r="C291" s="32" t="s">
        <v>1913</v>
      </c>
      <c r="D291" s="33" t="s">
        <v>1974</v>
      </c>
      <c r="F291" s="34">
        <v>3049</v>
      </c>
      <c r="G291" s="28" t="s">
        <v>2096</v>
      </c>
      <c r="H291" s="28" t="s">
        <v>2097</v>
      </c>
      <c r="I291" s="28" t="s">
        <v>2242</v>
      </c>
      <c r="M291" s="55">
        <v>0</v>
      </c>
      <c r="N291" s="46" t="str">
        <f>"&lt;wpt lat="""&amp;G291&amp;""" lon="""&amp;H291&amp;"""&gt;&lt;ele&gt;"&amp;F291&amp;"&lt;/ele&gt;&lt;name&gt;"&amp;D291&amp;"&lt;/name&gt;&lt;desc&gt;Nombre oficial: "&amp;E291&amp;"&amp;#10;Altitud: "&amp;F291&amp;" m &amp;#10;Dificultad: "&amp;I291&amp;"&amp;#10;Más información: "&amp;J291&amp;"&lt;/desc&gt;&lt;/wpt&gt;"</f>
        <v>&lt;wpt lat="37.0566214" lon="-3.3420014"&gt;&lt;ele&gt;3049&lt;/ele&gt;&lt;name&gt;Mirador de Ferrer&lt;/name&gt;&lt;desc&gt;Nombre oficial: &amp;#10;Altitud: 3049 m &amp;#10;Dificultad: Sin clasificar&amp;#10;Más información: &lt;/desc&gt;&lt;/wpt&gt;</v>
      </c>
      <c r="O291" s="48" t="str">
        <f>HYPERLINK("https://www.openstreetmap.org/edit#map=18/"&amp;G291 &amp; "/"&amp; H291 )</f>
        <v>https://www.openstreetmap.org/edit#map=18/37.0566214/-3.3420014</v>
      </c>
      <c r="P291" s="31" t="str">
        <f>"&lt;a href='https://www.windy.com/"&amp;G291&amp;"/"&amp;H291&amp;"/wind?"&amp;G291&amp;","&amp;H291&amp;",13' target='_blank'&gt;&lt;img src='/wp-content/uploads/icono-windy-small.png' alt='Windy' title='Viento Windy'&gt;&lt;/a&gt;"</f>
        <v>&lt;a href='https://www.windy.com/37.0566214/-3.3420014/wind?37.0566214,-3.3420014,13' target='_blank'&gt;&lt;img src='/wp-content/uploads/icono-windy-small.png' alt='Windy' title='Viento Windy'&gt;&lt;/a&gt;</v>
      </c>
      <c r="Q291" s="47" t="str">
        <f>HYPERLINK("https://www.windy.com/"&amp;G291&amp;"/"&amp;H291&amp;"/wind?"&amp;G291&amp;","&amp;H291&amp;",13")</f>
        <v>https://www.windy.com/37.0566214/-3.3420014/wind?37.0566214,-3.3420014,13</v>
      </c>
      <c r="R291" s="31" t="str">
        <f>"&lt;a href='https://www.meteoblue.com/es/tiempo/pronostico/multimodel/"&amp;G291 &amp; "N" &amp; H291 &amp; "E" &amp; "' target='_blank'&gt;" &amp;"&lt;img src='/wp-content/uploads/icono-meteoblue-small.png' alt='Meteoblue' title='Multimodel Meteoblue'&gt;" &amp; "&lt;/a&gt;"</f>
        <v>&lt;a href='https://www.meteoblue.com/es/tiempo/pronostico/multimodel/37.0566214N-3.3420014E' target='_blank'&gt;&lt;img src='/wp-content/uploads/icono-meteoblue-small.png' alt='Meteoblue' title='Multimodel Meteoblue'&gt;&lt;/a&gt;</v>
      </c>
      <c r="S291" s="47" t="str">
        <f>HYPERLINK("https://www.meteoblue.com/es/tiempo/pronostico/multimodel/"&amp;G291 &amp; "N" &amp; H291 &amp; "E")</f>
        <v>https://www.meteoblue.com/es/tiempo/pronostico/multimodel/37.0566214N-3.3420014E</v>
      </c>
      <c r="T291" s="31" t="str">
        <f>"&lt;a href='https://brouter.de/brouter-web/#map=13/"&amp;G291&amp;"/"&amp;H291&amp;"/OpenTopoMap&amp;pois="&amp;H291&amp;","&amp;G291&amp; "' target='_blank'&gt;" &amp;"&lt;img src='/wp-content/uploads/icono-mapa-topografico-small.png' alt='Mapa topográfico brouter.de' title='Mapa topográfico brouter.de'&gt;" &amp; "&lt;/a&gt;"</f>
        <v>&lt;a href='https://brouter.de/brouter-web/#map=13/37.0566214/-3.3420014/OpenTopoMap&amp;pois=-3.3420014,37.0566214' target='_blank'&gt;&lt;img src='/wp-content/uploads/icono-mapa-topografico-small.png' alt='Mapa topográfico brouter.de' title='Mapa topográfico brouter.de'&gt;&lt;/a&gt;</v>
      </c>
      <c r="U291" s="47" t="str">
        <f>HYPERLINK("https://brouter.de/brouter-web/#map=13/"&amp;G291&amp;"/"&amp;H291&amp;"/OpenTopoMap&amp;pois="&amp;H291&amp;","&amp;G291)</f>
        <v>https://brouter.de/brouter-web/#map=13/37.0566214/-3.3420014/OpenTopoMap&amp;pois=-3.3420014,37.0566214</v>
      </c>
      <c r="V291" s="31" t="str">
        <f>"&lt;a href='https://gpx.studio/app#13/"&amp;G291&amp;"/"&amp;H291&amp;"' target='_blank'&gt;" &amp;"&lt;img src='/wp-content/uploads/icono-mapa-topografico-gpx-studio-small.png' alt='Mapa topográfico gpx.studio' title='Mapa topográfico gpx.studio'&gt;" &amp; "&lt;/a&gt;"</f>
        <v>&lt;a href='https://gpx.studio/app#13/37.0566214/-3.3420014' target='_blank'&gt;&lt;img src='/wp-content/uploads/icono-mapa-topografico-gpx-studio-small.png' alt='Mapa topográfico gpx.studio' title='Mapa topográfico gpx.studio'&gt;&lt;/a&gt;</v>
      </c>
      <c r="W291" s="47" t="str">
        <f>HYPERLINK("https://gpx.studio/app#13/"&amp;G291&amp;"/"&amp;H291)</f>
        <v>https://gpx.studio/app#13/37.0566214/-3.3420014</v>
      </c>
      <c r="X291" s="47" t="str">
        <f>HYPERLINK("https://nakarte.me/#m=13/"&amp;G291&amp;"/"&amp;H291&amp;"&amp;l=Czt/Sa")</f>
        <v>https://nakarte.me/#m=13/37.0566214/-3.3420014&amp;l=Czt/Sa</v>
      </c>
      <c r="Y291" s="31" t="str">
        <f>"&lt;a href='https://www.google.com/maps/dir/42.8664,-2.6852/" &amp; G291&amp; "," &amp; H291 &amp; "' target='_blank'&gt;" &amp;"&lt;img src='/wp-content/uploads/icono-navegacion-google-maps-small.png' alt='Navegación Google Maps' title='Navegación Google Maps'&gt;" &amp; "&lt;/a&gt;"</f>
        <v>&lt;a href='https://www.google.com/maps/dir/42.8664,-2.6852/37.0566214,-3.3420014' target='_blank'&gt;&lt;img src='/wp-content/uploads/icono-navegacion-google-maps-small.png' alt='Navegación Google Maps' title='Navegación Google Maps'&gt;&lt;/a&gt;</v>
      </c>
      <c r="Z291" s="46" t="str">
        <f>"&lt;a style='display: block; text-align: center; padding: 0px 0; font-size: 1.4em;' href='https://tresmiles.es/mapa.html?lat="&amp;G291&amp;"&amp;lon="&amp;H291&amp;"&amp;zoom=17'&gt;&lt;img src='/wp-content/uploads/icono-mapa-topografico-small.png' alt='Mapa' title='Mapa'&gt;&lt;/a&gt;"</f>
        <v>&lt;a style='display: block; text-align: center; padding: 0px 0; font-size: 1.4em;' href='https://tresmiles.es/mapa.html?lat=37.0566214&amp;lon=-3.3420014&amp;zoom=17'&gt;&lt;img src='/wp-content/uploads/icono-mapa-topografico-small.png' alt='Mapa' title='Mapa'&gt;&lt;/a&gt;</v>
      </c>
      <c r="AA291" s="46" t="str">
        <f>IF(J291="",
"",
"&lt;div style='display: block; text-align: center; padding: 0px 0; font-size: 1.4em;'&gt;"&amp;
"&lt;a href='#!' class='open-popup' data-info='"&amp;"ℹ "&amp;J291&amp;"'&gt;"&amp;
"&lt;img src='/wp-content/uploads/icono-informacion-small.png' alt='Más información' title='Más información'&gt;"
&amp;"&lt;/a&gt;&lt;/div&gt;"
)</f>
        <v/>
      </c>
    </row>
    <row r="292" spans="1:27" ht="14.5" customHeight="1" x14ac:dyDescent="0.35">
      <c r="A292" s="32" t="s">
        <v>1025</v>
      </c>
      <c r="B292" s="32" t="s">
        <v>1912</v>
      </c>
      <c r="C292" s="32" t="s">
        <v>1913</v>
      </c>
      <c r="D292" s="33" t="s">
        <v>1979</v>
      </c>
      <c r="F292" s="34">
        <v>3033</v>
      </c>
      <c r="G292" s="28" t="s">
        <v>2106</v>
      </c>
      <c r="H292" s="28" t="s">
        <v>2107</v>
      </c>
      <c r="I292" s="28" t="s">
        <v>2242</v>
      </c>
      <c r="M292" s="55">
        <v>0</v>
      </c>
      <c r="N292" s="46" t="str">
        <f>"&lt;wpt lat="""&amp;G292&amp;""" lon="""&amp;H292&amp;"""&gt;&lt;ele&gt;"&amp;F292&amp;"&lt;/ele&gt;&lt;name&gt;"&amp;D292&amp;"&lt;/name&gt;&lt;desc&gt;Nombre oficial: "&amp;E292&amp;"&amp;#10;Altitud: "&amp;F292&amp;" m &amp;#10;Dificultad: "&amp;I292&amp;"&amp;#10;Más información: "&amp;J292&amp;"&lt;/desc&gt;&lt;/wpt&gt;"</f>
        <v>&lt;wpt lat="37.06037" lon="-3.32090"&gt;&lt;ele&gt;3033&lt;/ele&gt;&lt;name&gt;Puntal Sur del Juego de Bolos&lt;/name&gt;&lt;desc&gt;Nombre oficial: &amp;#10;Altitud: 3033 m &amp;#10;Dificultad: Sin clasificar&amp;#10;Más información: &lt;/desc&gt;&lt;/wpt&gt;</v>
      </c>
      <c r="O292" s="48" t="str">
        <f>HYPERLINK("https://www.openstreetmap.org/edit#map=18/"&amp;G292 &amp; "/"&amp; H292 )</f>
        <v>https://www.openstreetmap.org/edit#map=18/37.06037/-3.32090</v>
      </c>
      <c r="P292" s="31" t="str">
        <f>"&lt;a href='https://www.windy.com/"&amp;G292&amp;"/"&amp;H292&amp;"/wind?"&amp;G292&amp;","&amp;H292&amp;",13' target='_blank'&gt;&lt;img src='/wp-content/uploads/icono-windy-small.png' alt='Windy' title='Viento Windy'&gt;&lt;/a&gt;"</f>
        <v>&lt;a href='https://www.windy.com/37.06037/-3.32090/wind?37.06037,-3.32090,13' target='_blank'&gt;&lt;img src='/wp-content/uploads/icono-windy-small.png' alt='Windy' title='Viento Windy'&gt;&lt;/a&gt;</v>
      </c>
      <c r="Q292" s="47" t="str">
        <f>HYPERLINK("https://www.windy.com/"&amp;G292&amp;"/"&amp;H292&amp;"/wind?"&amp;G292&amp;","&amp;H292&amp;",13")</f>
        <v>https://www.windy.com/37.06037/-3.32090/wind?37.06037,-3.32090,13</v>
      </c>
      <c r="R292" s="31" t="str">
        <f>"&lt;a href='https://www.meteoblue.com/es/tiempo/pronostico/multimodel/"&amp;G292 &amp; "N" &amp; H292 &amp; "E" &amp; "' target='_blank'&gt;" &amp;"&lt;img src='/wp-content/uploads/icono-meteoblue-small.png' alt='Meteoblue' title='Multimodel Meteoblue'&gt;" &amp; "&lt;/a&gt;"</f>
        <v>&lt;a href='https://www.meteoblue.com/es/tiempo/pronostico/multimodel/37.06037N-3.32090E' target='_blank'&gt;&lt;img src='/wp-content/uploads/icono-meteoblue-small.png' alt='Meteoblue' title='Multimodel Meteoblue'&gt;&lt;/a&gt;</v>
      </c>
      <c r="S292" s="47" t="str">
        <f>HYPERLINK("https://www.meteoblue.com/es/tiempo/pronostico/multimodel/"&amp;G292 &amp; "N" &amp; H292 &amp; "E")</f>
        <v>https://www.meteoblue.com/es/tiempo/pronostico/multimodel/37.06037N-3.32090E</v>
      </c>
      <c r="T292" s="31" t="str">
        <f>"&lt;a href='https://brouter.de/brouter-web/#map=13/"&amp;G292&amp;"/"&amp;H292&amp;"/OpenTopoMap&amp;pois="&amp;H292&amp;","&amp;G292&amp; "' target='_blank'&gt;" &amp;"&lt;img src='/wp-content/uploads/icono-mapa-topografico-small.png' alt='Mapa topográfico brouter.de' title='Mapa topográfico brouter.de'&gt;" &amp; "&lt;/a&gt;"</f>
        <v>&lt;a href='https://brouter.de/brouter-web/#map=13/37.06037/-3.32090/OpenTopoMap&amp;pois=-3.32090,37.06037' target='_blank'&gt;&lt;img src='/wp-content/uploads/icono-mapa-topografico-small.png' alt='Mapa topográfico brouter.de' title='Mapa topográfico brouter.de'&gt;&lt;/a&gt;</v>
      </c>
      <c r="U292" s="47" t="str">
        <f>HYPERLINK("https://brouter.de/brouter-web/#map=13/"&amp;G292&amp;"/"&amp;H292&amp;"/OpenTopoMap&amp;pois="&amp;H292&amp;","&amp;G292)</f>
        <v>https://brouter.de/brouter-web/#map=13/37.06037/-3.32090/OpenTopoMap&amp;pois=-3.32090,37.06037</v>
      </c>
      <c r="V292" s="31" t="str">
        <f>"&lt;a href='https://gpx.studio/app#13/"&amp;G292&amp;"/"&amp;H292&amp;"' target='_blank'&gt;" &amp;"&lt;img src='/wp-content/uploads/icono-mapa-topografico-gpx-studio-small.png' alt='Mapa topográfico gpx.studio' title='Mapa topográfico gpx.studio'&gt;" &amp; "&lt;/a&gt;"</f>
        <v>&lt;a href='https://gpx.studio/app#13/37.06037/-3.32090' target='_blank'&gt;&lt;img src='/wp-content/uploads/icono-mapa-topografico-gpx-studio-small.png' alt='Mapa topográfico gpx.studio' title='Mapa topográfico gpx.studio'&gt;&lt;/a&gt;</v>
      </c>
      <c r="W292" s="47" t="str">
        <f>HYPERLINK("https://gpx.studio/app#13/"&amp;G292&amp;"/"&amp;H292)</f>
        <v>https://gpx.studio/app#13/37.06037/-3.32090</v>
      </c>
      <c r="X292" s="47" t="str">
        <f>HYPERLINK("https://nakarte.me/#m=13/"&amp;G292&amp;"/"&amp;H292&amp;"&amp;l=Czt/Sa")</f>
        <v>https://nakarte.me/#m=13/37.06037/-3.32090&amp;l=Czt/Sa</v>
      </c>
      <c r="Y292" s="31" t="str">
        <f>"&lt;a href='https://www.google.com/maps/dir/42.8664,-2.6852/" &amp; G292&amp; "," &amp; H292 &amp; "' target='_blank'&gt;" &amp;"&lt;img src='/wp-content/uploads/icono-navegacion-google-maps-small.png' alt='Navegación Google Maps' title='Navegación Google Maps'&gt;" &amp; "&lt;/a&gt;"</f>
        <v>&lt;a href='https://www.google.com/maps/dir/42.8664,-2.6852/37.06037,-3.32090' target='_blank'&gt;&lt;img src='/wp-content/uploads/icono-navegacion-google-maps-small.png' alt='Navegación Google Maps' title='Navegación Google Maps'&gt;&lt;/a&gt;</v>
      </c>
      <c r="Z292" s="46" t="str">
        <f>"&lt;a style='display: block; text-align: center; padding: 0px 0; font-size: 1.4em;' href='https://tresmiles.es/mapa.html?lat="&amp;G292&amp;"&amp;lon="&amp;H292&amp;"&amp;zoom=17'&gt;&lt;img src='/wp-content/uploads/icono-mapa-topografico-small.png' alt='Mapa' title='Mapa'&gt;&lt;/a&gt;"</f>
        <v>&lt;a style='display: block; text-align: center; padding: 0px 0; font-size: 1.4em;' href='https://tresmiles.es/mapa.html?lat=37.06037&amp;lon=-3.32090&amp;zoom=17'&gt;&lt;img src='/wp-content/uploads/icono-mapa-topografico-small.png' alt='Mapa' title='Mapa'&gt;&lt;/a&gt;</v>
      </c>
      <c r="AA292" s="46" t="str">
        <f>IF(J292="",
"",
"&lt;div style='display: block; text-align: center; padding: 0px 0; font-size: 1.4em;'&gt;"&amp;
"&lt;a href='#!' class='open-popup' data-info='"&amp;"ℹ "&amp;J292&amp;"'&gt;"&amp;
"&lt;img src='/wp-content/uploads/icono-informacion-small.png' alt='Más información' title='Más información'&gt;"
&amp;"&lt;/a&gt;&lt;/div&gt;"
)</f>
        <v/>
      </c>
    </row>
    <row r="293" spans="1:27" ht="14.5" customHeight="1" x14ac:dyDescent="0.35">
      <c r="A293" s="32" t="s">
        <v>1025</v>
      </c>
      <c r="B293" s="32" t="s">
        <v>1912</v>
      </c>
      <c r="C293" s="32" t="s">
        <v>1913</v>
      </c>
      <c r="D293" s="33" t="s">
        <v>1980</v>
      </c>
      <c r="F293" s="34">
        <v>3031</v>
      </c>
      <c r="G293" s="28" t="s">
        <v>2108</v>
      </c>
      <c r="H293" s="28" t="s">
        <v>2109</v>
      </c>
      <c r="I293" s="28" t="s">
        <v>2242</v>
      </c>
      <c r="M293" s="55">
        <v>0</v>
      </c>
      <c r="N293" s="46" t="str">
        <f>"&lt;wpt lat="""&amp;G293&amp;""" lon="""&amp;H293&amp;"""&gt;&lt;ele&gt;"&amp;F293&amp;"&lt;/ele&gt;&lt;name&gt;"&amp;D293&amp;"&lt;/name&gt;&lt;desc&gt;Nombre oficial: "&amp;E293&amp;"&amp;#10;Altitud: "&amp;F293&amp;" m &amp;#10;Dificultad: "&amp;I293&amp;"&amp;#10;Más información: "&amp;J293&amp;"&lt;/desc&gt;&lt;/wpt&gt;"</f>
        <v>&lt;wpt lat="37.04777" lon="-3.34733"&gt;&lt;ele&gt;3031&lt;/ele&gt;&lt;name&gt;Raspón de Río Seco SSE 2&lt;/name&gt;&lt;desc&gt;Nombre oficial: &amp;#10;Altitud: 3031 m &amp;#10;Dificultad: Sin clasificar&amp;#10;Más información: &lt;/desc&gt;&lt;/wpt&gt;</v>
      </c>
      <c r="O293" s="48" t="str">
        <f>HYPERLINK("https://www.openstreetmap.org/edit#map=18/"&amp;G293 &amp; "/"&amp; H293 )</f>
        <v>https://www.openstreetmap.org/edit#map=18/37.04777/-3.34733</v>
      </c>
      <c r="P293" s="31" t="str">
        <f>"&lt;a href='https://www.windy.com/"&amp;G293&amp;"/"&amp;H293&amp;"/wind?"&amp;G293&amp;","&amp;H293&amp;",13' target='_blank'&gt;&lt;img src='/wp-content/uploads/icono-windy-small.png' alt='Windy' title='Viento Windy'&gt;&lt;/a&gt;"</f>
        <v>&lt;a href='https://www.windy.com/37.04777/-3.34733/wind?37.04777,-3.34733,13' target='_blank'&gt;&lt;img src='/wp-content/uploads/icono-windy-small.png' alt='Windy' title='Viento Windy'&gt;&lt;/a&gt;</v>
      </c>
      <c r="Q293" s="47" t="str">
        <f>HYPERLINK("https://www.windy.com/"&amp;G293&amp;"/"&amp;H293&amp;"/wind?"&amp;G293&amp;","&amp;H293&amp;",13")</f>
        <v>https://www.windy.com/37.04777/-3.34733/wind?37.04777,-3.34733,13</v>
      </c>
      <c r="R293" s="31" t="str">
        <f>"&lt;a href='https://www.meteoblue.com/es/tiempo/pronostico/multimodel/"&amp;G293 &amp; "N" &amp; H293 &amp; "E" &amp; "' target='_blank'&gt;" &amp;"&lt;img src='/wp-content/uploads/icono-meteoblue-small.png' alt='Meteoblue' title='Multimodel Meteoblue'&gt;" &amp; "&lt;/a&gt;"</f>
        <v>&lt;a href='https://www.meteoblue.com/es/tiempo/pronostico/multimodel/37.04777N-3.34733E' target='_blank'&gt;&lt;img src='/wp-content/uploads/icono-meteoblue-small.png' alt='Meteoblue' title='Multimodel Meteoblue'&gt;&lt;/a&gt;</v>
      </c>
      <c r="S293" s="47" t="str">
        <f>HYPERLINK("https://www.meteoblue.com/es/tiempo/pronostico/multimodel/"&amp;G293 &amp; "N" &amp; H293 &amp; "E")</f>
        <v>https://www.meteoblue.com/es/tiempo/pronostico/multimodel/37.04777N-3.34733E</v>
      </c>
      <c r="T293" s="31" t="str">
        <f>"&lt;a href='https://brouter.de/brouter-web/#map=13/"&amp;G293&amp;"/"&amp;H293&amp;"/OpenTopoMap&amp;pois="&amp;H293&amp;","&amp;G293&amp; "' target='_blank'&gt;" &amp;"&lt;img src='/wp-content/uploads/icono-mapa-topografico-small.png' alt='Mapa topográfico brouter.de' title='Mapa topográfico brouter.de'&gt;" &amp; "&lt;/a&gt;"</f>
        <v>&lt;a href='https://brouter.de/brouter-web/#map=13/37.04777/-3.34733/OpenTopoMap&amp;pois=-3.34733,37.04777' target='_blank'&gt;&lt;img src='/wp-content/uploads/icono-mapa-topografico-small.png' alt='Mapa topográfico brouter.de' title='Mapa topográfico brouter.de'&gt;&lt;/a&gt;</v>
      </c>
      <c r="U293" s="47" t="str">
        <f>HYPERLINK("https://brouter.de/brouter-web/#map=13/"&amp;G293&amp;"/"&amp;H293&amp;"/OpenTopoMap&amp;pois="&amp;H293&amp;","&amp;G293)</f>
        <v>https://brouter.de/brouter-web/#map=13/37.04777/-3.34733/OpenTopoMap&amp;pois=-3.34733,37.04777</v>
      </c>
      <c r="V293" s="31" t="str">
        <f>"&lt;a href='https://gpx.studio/app#13/"&amp;G293&amp;"/"&amp;H293&amp;"' target='_blank'&gt;" &amp;"&lt;img src='/wp-content/uploads/icono-mapa-topografico-gpx-studio-small.png' alt='Mapa topográfico gpx.studio' title='Mapa topográfico gpx.studio'&gt;" &amp; "&lt;/a&gt;"</f>
        <v>&lt;a href='https://gpx.studio/app#13/37.04777/-3.34733' target='_blank'&gt;&lt;img src='/wp-content/uploads/icono-mapa-topografico-gpx-studio-small.png' alt='Mapa topográfico gpx.studio' title='Mapa topográfico gpx.studio'&gt;&lt;/a&gt;</v>
      </c>
      <c r="W293" s="47" t="str">
        <f>HYPERLINK("https://gpx.studio/app#13/"&amp;G293&amp;"/"&amp;H293)</f>
        <v>https://gpx.studio/app#13/37.04777/-3.34733</v>
      </c>
      <c r="X293" s="47" t="str">
        <f>HYPERLINK("https://nakarte.me/#m=13/"&amp;G293&amp;"/"&amp;H293&amp;"&amp;l=Czt/Sa")</f>
        <v>https://nakarte.me/#m=13/37.04777/-3.34733&amp;l=Czt/Sa</v>
      </c>
      <c r="Y293" s="31" t="str">
        <f>"&lt;a href='https://www.google.com/maps/dir/42.8664,-2.6852/" &amp; G293&amp; "," &amp; H293 &amp; "' target='_blank'&gt;" &amp;"&lt;img src='/wp-content/uploads/icono-navegacion-google-maps-small.png' alt='Navegación Google Maps' title='Navegación Google Maps'&gt;" &amp; "&lt;/a&gt;"</f>
        <v>&lt;a href='https://www.google.com/maps/dir/42.8664,-2.6852/37.04777,-3.34733' target='_blank'&gt;&lt;img src='/wp-content/uploads/icono-navegacion-google-maps-small.png' alt='Navegación Google Maps' title='Navegación Google Maps'&gt;&lt;/a&gt;</v>
      </c>
      <c r="Z293" s="46" t="str">
        <f>"&lt;a style='display: block; text-align: center; padding: 0px 0; font-size: 1.4em;' href='https://tresmiles.es/mapa.html?lat="&amp;G293&amp;"&amp;lon="&amp;H293&amp;"&amp;zoom=17'&gt;&lt;img src='/wp-content/uploads/icono-mapa-topografico-small.png' alt='Mapa' title='Mapa'&gt;&lt;/a&gt;"</f>
        <v>&lt;a style='display: block; text-align: center; padding: 0px 0; font-size: 1.4em;' href='https://tresmiles.es/mapa.html?lat=37.04777&amp;lon=-3.34733&amp;zoom=17'&gt;&lt;img src='/wp-content/uploads/icono-mapa-topografico-small.png' alt='Mapa' title='Mapa'&gt;&lt;/a&gt;</v>
      </c>
      <c r="AA293" s="46" t="str">
        <f>IF(J293="",
"",
"&lt;div style='display: block; text-align: center; padding: 0px 0; font-size: 1.4em;'&gt;"&amp;
"&lt;a href='#!' class='open-popup' data-info='"&amp;"ℹ "&amp;J293&amp;"'&gt;"&amp;
"&lt;img src='/wp-content/uploads/icono-informacion-small.png' alt='Más información' title='Más información'&gt;"
&amp;"&lt;/a&gt;&lt;/div&gt;"
)</f>
        <v/>
      </c>
    </row>
    <row r="294" spans="1:27" ht="14.5" customHeight="1" x14ac:dyDescent="0.35">
      <c r="A294" s="32" t="s">
        <v>1025</v>
      </c>
      <c r="B294" s="32" t="s">
        <v>1912</v>
      </c>
      <c r="C294" s="32" t="s">
        <v>1913</v>
      </c>
      <c r="D294" s="33" t="s">
        <v>1981</v>
      </c>
      <c r="F294" s="34">
        <v>3024</v>
      </c>
      <c r="G294" s="28" t="s">
        <v>2110</v>
      </c>
      <c r="H294" s="28" t="s">
        <v>2111</v>
      </c>
      <c r="I294" s="28" t="s">
        <v>2242</v>
      </c>
      <c r="M294" s="55">
        <v>0</v>
      </c>
      <c r="N294" s="46" t="str">
        <f>"&lt;wpt lat="""&amp;G294&amp;""" lon="""&amp;H294&amp;"""&gt;&lt;ele&gt;"&amp;F294&amp;"&lt;/ele&gt;&lt;name&gt;"&amp;D294&amp;"&lt;/name&gt;&lt;desc&gt;Nombre oficial: "&amp;E294&amp;"&amp;#10;Altitud: "&amp;F294&amp;" m &amp;#10;Dificultad: "&amp;I294&amp;"&amp;#10;Más información: "&amp;J294&amp;"&lt;/desc&gt;&lt;/wpt&gt;"</f>
        <v>&lt;wpt lat="37.006967" lon="-3.416014"&gt;&lt;ele&gt;3024&lt;/ele&gt;&lt;name&gt;Cerrillo Redondo II&lt;/name&gt;&lt;desc&gt;Nombre oficial: &amp;#10;Altitud: 3024 m &amp;#10;Dificultad: Sin clasificar&amp;#10;Más información: &lt;/desc&gt;&lt;/wpt&gt;</v>
      </c>
      <c r="O294" s="48" t="str">
        <f>HYPERLINK("https://www.openstreetmap.org/edit#map=18/"&amp;G294 &amp; "/"&amp; H294 )</f>
        <v>https://www.openstreetmap.org/edit#map=18/37.006967/-3.416014</v>
      </c>
      <c r="P294" s="31" t="str">
        <f>"&lt;a href='https://www.windy.com/"&amp;G294&amp;"/"&amp;H294&amp;"/wind?"&amp;G294&amp;","&amp;H294&amp;",13' target='_blank'&gt;&lt;img src='/wp-content/uploads/icono-windy-small.png' alt='Windy' title='Viento Windy'&gt;&lt;/a&gt;"</f>
        <v>&lt;a href='https://www.windy.com/37.006967/-3.416014/wind?37.006967,-3.416014,13' target='_blank'&gt;&lt;img src='/wp-content/uploads/icono-windy-small.png' alt='Windy' title='Viento Windy'&gt;&lt;/a&gt;</v>
      </c>
      <c r="Q294" s="47" t="str">
        <f>HYPERLINK("https://www.windy.com/"&amp;G294&amp;"/"&amp;H294&amp;"/wind?"&amp;G294&amp;","&amp;H294&amp;",13")</f>
        <v>https://www.windy.com/37.006967/-3.416014/wind?37.006967,-3.416014,13</v>
      </c>
      <c r="R294" s="31" t="str">
        <f>"&lt;a href='https://www.meteoblue.com/es/tiempo/pronostico/multimodel/"&amp;G294 &amp; "N" &amp; H294 &amp; "E" &amp; "' target='_blank'&gt;" &amp;"&lt;img src='/wp-content/uploads/icono-meteoblue-small.png' alt='Meteoblue' title='Multimodel Meteoblue'&gt;" &amp; "&lt;/a&gt;"</f>
        <v>&lt;a href='https://www.meteoblue.com/es/tiempo/pronostico/multimodel/37.006967N-3.416014E' target='_blank'&gt;&lt;img src='/wp-content/uploads/icono-meteoblue-small.png' alt='Meteoblue' title='Multimodel Meteoblue'&gt;&lt;/a&gt;</v>
      </c>
      <c r="S294" s="47" t="str">
        <f>HYPERLINK("https://www.meteoblue.com/es/tiempo/pronostico/multimodel/"&amp;G294 &amp; "N" &amp; H294 &amp; "E")</f>
        <v>https://www.meteoblue.com/es/tiempo/pronostico/multimodel/37.006967N-3.416014E</v>
      </c>
      <c r="T294" s="31" t="str">
        <f>"&lt;a href='https://brouter.de/brouter-web/#map=13/"&amp;G294&amp;"/"&amp;H294&amp;"/OpenTopoMap&amp;pois="&amp;H294&amp;","&amp;G294&amp; "' target='_blank'&gt;" &amp;"&lt;img src='/wp-content/uploads/icono-mapa-topografico-small.png' alt='Mapa topográfico brouter.de' title='Mapa topográfico brouter.de'&gt;" &amp; "&lt;/a&gt;"</f>
        <v>&lt;a href='https://brouter.de/brouter-web/#map=13/37.006967/-3.416014/OpenTopoMap&amp;pois=-3.416014,37.006967' target='_blank'&gt;&lt;img src='/wp-content/uploads/icono-mapa-topografico-small.png' alt='Mapa topográfico brouter.de' title='Mapa topográfico brouter.de'&gt;&lt;/a&gt;</v>
      </c>
      <c r="U294" s="47" t="str">
        <f>HYPERLINK("https://brouter.de/brouter-web/#map=13/"&amp;G294&amp;"/"&amp;H294&amp;"/OpenTopoMap&amp;pois="&amp;H294&amp;","&amp;G294)</f>
        <v>https://brouter.de/brouter-web/#map=13/37.006967/-3.416014/OpenTopoMap&amp;pois=-3.416014,37.006967</v>
      </c>
      <c r="V294" s="31" t="str">
        <f>"&lt;a href='https://gpx.studio/app#13/"&amp;G294&amp;"/"&amp;H294&amp;"' target='_blank'&gt;" &amp;"&lt;img src='/wp-content/uploads/icono-mapa-topografico-gpx-studio-small.png' alt='Mapa topográfico gpx.studio' title='Mapa topográfico gpx.studio'&gt;" &amp; "&lt;/a&gt;"</f>
        <v>&lt;a href='https://gpx.studio/app#13/37.006967/-3.416014' target='_blank'&gt;&lt;img src='/wp-content/uploads/icono-mapa-topografico-gpx-studio-small.png' alt='Mapa topográfico gpx.studio' title='Mapa topográfico gpx.studio'&gt;&lt;/a&gt;</v>
      </c>
      <c r="W294" s="47" t="str">
        <f>HYPERLINK("https://gpx.studio/app#13/"&amp;G294&amp;"/"&amp;H294)</f>
        <v>https://gpx.studio/app#13/37.006967/-3.416014</v>
      </c>
      <c r="X294" s="47" t="str">
        <f>HYPERLINK("https://nakarte.me/#m=13/"&amp;G294&amp;"/"&amp;H294&amp;"&amp;l=Czt/Sa")</f>
        <v>https://nakarte.me/#m=13/37.006967/-3.416014&amp;l=Czt/Sa</v>
      </c>
      <c r="Y294" s="31" t="str">
        <f>"&lt;a href='https://www.google.com/maps/dir/42.8664,-2.6852/" &amp; G294&amp; "," &amp; H294 &amp; "' target='_blank'&gt;" &amp;"&lt;img src='/wp-content/uploads/icono-navegacion-google-maps-small.png' alt='Navegación Google Maps' title='Navegación Google Maps'&gt;" &amp; "&lt;/a&gt;"</f>
        <v>&lt;a href='https://www.google.com/maps/dir/42.8664,-2.6852/37.006967,-3.416014' target='_blank'&gt;&lt;img src='/wp-content/uploads/icono-navegacion-google-maps-small.png' alt='Navegación Google Maps' title='Navegación Google Maps'&gt;&lt;/a&gt;</v>
      </c>
      <c r="Z294" s="46" t="str">
        <f>"&lt;a style='display: block; text-align: center; padding: 0px 0; font-size: 1.4em;' href='https://tresmiles.es/mapa.html?lat="&amp;G294&amp;"&amp;lon="&amp;H294&amp;"&amp;zoom=17'&gt;&lt;img src='/wp-content/uploads/icono-mapa-topografico-small.png' alt='Mapa' title='Mapa'&gt;&lt;/a&gt;"</f>
        <v>&lt;a style='display: block; text-align: center; padding: 0px 0; font-size: 1.4em;' href='https://tresmiles.es/mapa.html?lat=37.006967&amp;lon=-3.416014&amp;zoom=17'&gt;&lt;img src='/wp-content/uploads/icono-mapa-topografico-small.png' alt='Mapa' title='Mapa'&gt;&lt;/a&gt;</v>
      </c>
      <c r="AA294" s="46" t="str">
        <f>IF(J294="",
"",
"&lt;div style='display: block; text-align: center; padding: 0px 0; font-size: 1.4em;'&gt;"&amp;
"&lt;a href='#!' class='open-popup' data-info='"&amp;"ℹ "&amp;J294&amp;"'&gt;"&amp;
"&lt;img src='/wp-content/uploads/icono-informacion-small.png' alt='Más información' title='Más información'&gt;"
&amp;"&lt;/a&gt;&lt;/div&gt;"
)</f>
        <v/>
      </c>
    </row>
    <row r="295" spans="1:27" ht="14.5" customHeight="1" x14ac:dyDescent="0.35">
      <c r="A295" s="32" t="s">
        <v>1025</v>
      </c>
      <c r="B295" s="32" t="s">
        <v>1912</v>
      </c>
      <c r="C295" s="32" t="s">
        <v>1913</v>
      </c>
      <c r="D295" s="33" t="s">
        <v>1975</v>
      </c>
      <c r="F295" s="34">
        <v>3021</v>
      </c>
      <c r="G295" s="28" t="s">
        <v>2098</v>
      </c>
      <c r="H295" s="28" t="s">
        <v>2099</v>
      </c>
      <c r="I295" s="28" t="s">
        <v>2242</v>
      </c>
      <c r="M295" s="55">
        <v>0</v>
      </c>
      <c r="N295" s="46" t="str">
        <f>"&lt;wpt lat="""&amp;G295&amp;""" lon="""&amp;H295&amp;"""&gt;&lt;ele&gt;"&amp;F295&amp;"&lt;/ele&gt;&lt;name&gt;"&amp;D295&amp;"&lt;/name&gt;&lt;desc&gt;Nombre oficial: "&amp;E295&amp;"&amp;#10;Altitud: "&amp;F295&amp;" m &amp;#10;Dificultad: "&amp;I295&amp;"&amp;#10;Más información: "&amp;J295&amp;"&lt;/desc&gt;&lt;/wpt&gt;"</f>
        <v>&lt;wpt lat="37.0627723" lon="-3.3215598"&gt;&lt;ele&gt;3021&lt;/ele&gt;&lt;name&gt;Pico Juego de Bolos&lt;/name&gt;&lt;desc&gt;Nombre oficial: &amp;#10;Altitud: 3021 m &amp;#10;Dificultad: Sin clasificar&amp;#10;Más información: &lt;/desc&gt;&lt;/wpt&gt;</v>
      </c>
      <c r="O295" s="48" t="str">
        <f>HYPERLINK("https://www.openstreetmap.org/edit#map=18/"&amp;G295 &amp; "/"&amp; H295 )</f>
        <v>https://www.openstreetmap.org/edit#map=18/37.0627723/-3.3215598</v>
      </c>
      <c r="P295" s="31" t="str">
        <f>"&lt;a href='https://www.windy.com/"&amp;G295&amp;"/"&amp;H295&amp;"/wind?"&amp;G295&amp;","&amp;H295&amp;",13' target='_blank'&gt;&lt;img src='/wp-content/uploads/icono-windy-small.png' alt='Windy' title='Viento Windy'&gt;&lt;/a&gt;"</f>
        <v>&lt;a href='https://www.windy.com/37.0627723/-3.3215598/wind?37.0627723,-3.3215598,13' target='_blank'&gt;&lt;img src='/wp-content/uploads/icono-windy-small.png' alt='Windy' title='Viento Windy'&gt;&lt;/a&gt;</v>
      </c>
      <c r="Q295" s="47" t="str">
        <f>HYPERLINK("https://www.windy.com/"&amp;G295&amp;"/"&amp;H295&amp;"/wind?"&amp;G295&amp;","&amp;H295&amp;",13")</f>
        <v>https://www.windy.com/37.0627723/-3.3215598/wind?37.0627723,-3.3215598,13</v>
      </c>
      <c r="R295" s="31" t="str">
        <f>"&lt;a href='https://www.meteoblue.com/es/tiempo/pronostico/multimodel/"&amp;G295 &amp; "N" &amp; H295 &amp; "E" &amp; "' target='_blank'&gt;" &amp;"&lt;img src='/wp-content/uploads/icono-meteoblue-small.png' alt='Meteoblue' title='Multimodel Meteoblue'&gt;" &amp; "&lt;/a&gt;"</f>
        <v>&lt;a href='https://www.meteoblue.com/es/tiempo/pronostico/multimodel/37.0627723N-3.3215598E' target='_blank'&gt;&lt;img src='/wp-content/uploads/icono-meteoblue-small.png' alt='Meteoblue' title='Multimodel Meteoblue'&gt;&lt;/a&gt;</v>
      </c>
      <c r="S295" s="47" t="str">
        <f>HYPERLINK("https://www.meteoblue.com/es/tiempo/pronostico/multimodel/"&amp;G295 &amp; "N" &amp; H295 &amp; "E")</f>
        <v>https://www.meteoblue.com/es/tiempo/pronostico/multimodel/37.0627723N-3.3215598E</v>
      </c>
      <c r="T295" s="31" t="str">
        <f>"&lt;a href='https://brouter.de/brouter-web/#map=13/"&amp;G295&amp;"/"&amp;H295&amp;"/OpenTopoMap&amp;pois="&amp;H295&amp;","&amp;G295&amp; "' target='_blank'&gt;" &amp;"&lt;img src='/wp-content/uploads/icono-mapa-topografico-small.png' alt='Mapa topográfico brouter.de' title='Mapa topográfico brouter.de'&gt;" &amp; "&lt;/a&gt;"</f>
        <v>&lt;a href='https://brouter.de/brouter-web/#map=13/37.0627723/-3.3215598/OpenTopoMap&amp;pois=-3.3215598,37.0627723' target='_blank'&gt;&lt;img src='/wp-content/uploads/icono-mapa-topografico-small.png' alt='Mapa topográfico brouter.de' title='Mapa topográfico brouter.de'&gt;&lt;/a&gt;</v>
      </c>
      <c r="U295" s="47" t="str">
        <f>HYPERLINK("https://brouter.de/brouter-web/#map=13/"&amp;G295&amp;"/"&amp;H295&amp;"/OpenTopoMap&amp;pois="&amp;H295&amp;","&amp;G295)</f>
        <v>https://brouter.de/brouter-web/#map=13/37.0627723/-3.3215598/OpenTopoMap&amp;pois=-3.3215598,37.0627723</v>
      </c>
      <c r="V295" s="31" t="str">
        <f>"&lt;a href='https://gpx.studio/app#13/"&amp;G295&amp;"/"&amp;H295&amp;"' target='_blank'&gt;" &amp;"&lt;img src='/wp-content/uploads/icono-mapa-topografico-gpx-studio-small.png' alt='Mapa topográfico gpx.studio' title='Mapa topográfico gpx.studio'&gt;" &amp; "&lt;/a&gt;"</f>
        <v>&lt;a href='https://gpx.studio/app#13/37.0627723/-3.3215598' target='_blank'&gt;&lt;img src='/wp-content/uploads/icono-mapa-topografico-gpx-studio-small.png' alt='Mapa topográfico gpx.studio' title='Mapa topográfico gpx.studio'&gt;&lt;/a&gt;</v>
      </c>
      <c r="W295" s="47" t="str">
        <f>HYPERLINK("https://gpx.studio/app#13/"&amp;G295&amp;"/"&amp;H295)</f>
        <v>https://gpx.studio/app#13/37.0627723/-3.3215598</v>
      </c>
      <c r="X295" s="47" t="str">
        <f>HYPERLINK("https://nakarte.me/#m=13/"&amp;G295&amp;"/"&amp;H295&amp;"&amp;l=Czt/Sa")</f>
        <v>https://nakarte.me/#m=13/37.0627723/-3.3215598&amp;l=Czt/Sa</v>
      </c>
      <c r="Y295" s="31" t="str">
        <f>"&lt;a href='https://www.google.com/maps/dir/42.8664,-2.6852/" &amp; G295&amp; "," &amp; H295 &amp; "' target='_blank'&gt;" &amp;"&lt;img src='/wp-content/uploads/icono-navegacion-google-maps-small.png' alt='Navegación Google Maps' title='Navegación Google Maps'&gt;" &amp; "&lt;/a&gt;"</f>
        <v>&lt;a href='https://www.google.com/maps/dir/42.8664,-2.6852/37.0627723,-3.3215598' target='_blank'&gt;&lt;img src='/wp-content/uploads/icono-navegacion-google-maps-small.png' alt='Navegación Google Maps' title='Navegación Google Maps'&gt;&lt;/a&gt;</v>
      </c>
      <c r="Z295" s="46" t="str">
        <f>"&lt;a style='display: block; text-align: center; padding: 0px 0; font-size: 1.4em;' href='https://tresmiles.es/mapa.html?lat="&amp;G295&amp;"&amp;lon="&amp;H295&amp;"&amp;zoom=17'&gt;&lt;img src='/wp-content/uploads/icono-mapa-topografico-small.png' alt='Mapa' title='Mapa'&gt;&lt;/a&gt;"</f>
        <v>&lt;a style='display: block; text-align: center; padding: 0px 0; font-size: 1.4em;' href='https://tresmiles.es/mapa.html?lat=37.0627723&amp;lon=-3.3215598&amp;zoom=17'&gt;&lt;img src='/wp-content/uploads/icono-mapa-topografico-small.png' alt='Mapa' title='Mapa'&gt;&lt;/a&gt;</v>
      </c>
      <c r="AA295" s="46" t="str">
        <f>IF(J295="",
"",
"&lt;div style='display: block; text-align: center; padding: 0px 0; font-size: 1.4em;'&gt;"&amp;
"&lt;a href='#!' class='open-popup' data-info='"&amp;"ℹ "&amp;J295&amp;"'&gt;"&amp;
"&lt;img src='/wp-content/uploads/icono-informacion-small.png' alt='Más información' title='Más información'&gt;"
&amp;"&lt;/a&gt;&lt;/div&gt;"
)</f>
        <v/>
      </c>
    </row>
    <row r="296" spans="1:27" ht="14.5" customHeight="1" x14ac:dyDescent="0.35">
      <c r="A296" s="32" t="s">
        <v>1025</v>
      </c>
      <c r="B296" s="32" t="s">
        <v>1912</v>
      </c>
      <c r="C296" s="32" t="s">
        <v>1913</v>
      </c>
      <c r="D296" s="33" t="s">
        <v>1976</v>
      </c>
      <c r="F296" s="34">
        <v>3011</v>
      </c>
      <c r="G296" s="28" t="s">
        <v>2100</v>
      </c>
      <c r="H296" s="28" t="s">
        <v>2101</v>
      </c>
      <c r="I296" s="28" t="s">
        <v>2242</v>
      </c>
      <c r="J296" s="28"/>
      <c r="K296" s="28"/>
      <c r="L296" s="28"/>
      <c r="M296" s="55">
        <v>0</v>
      </c>
      <c r="N296" s="46" t="str">
        <f>"&lt;wpt lat="""&amp;G296&amp;""" lon="""&amp;H296&amp;"""&gt;&lt;ele&gt;"&amp;F296&amp;"&lt;/ele&gt;&lt;name&gt;"&amp;D296&amp;"&lt;/name&gt;&lt;desc&gt;Nombre oficial: "&amp;E296&amp;"&amp;#10;Altitud: "&amp;F296&amp;" m &amp;#10;Dificultad: "&amp;I296&amp;"&amp;#10;Más información: "&amp;J296&amp;"&lt;/desc&gt;&lt;/wpt&gt;"</f>
        <v>&lt;wpt lat="37.0119157" lon="-3.4397817"&gt;&lt;ele&gt;3011&lt;/ele&gt;&lt;name&gt;Cerro del Caballo&lt;/name&gt;&lt;desc&gt;Nombre oficial: &amp;#10;Altitud: 3011 m &amp;#10;Dificultad: Sin clasificar&amp;#10;Más información: &lt;/desc&gt;&lt;/wpt&gt;</v>
      </c>
      <c r="O296" s="48" t="str">
        <f>HYPERLINK("https://www.openstreetmap.org/edit#map=18/"&amp;G296 &amp; "/"&amp; H296 )</f>
        <v>https://www.openstreetmap.org/edit#map=18/37.0119157/-3.4397817</v>
      </c>
      <c r="P296" s="31" t="str">
        <f>"&lt;a href='https://www.windy.com/"&amp;G296&amp;"/"&amp;H296&amp;"/wind?"&amp;G296&amp;","&amp;H296&amp;",13' target='_blank'&gt;&lt;img src='/wp-content/uploads/icono-windy-small.png' alt='Windy' title='Viento Windy'&gt;&lt;/a&gt;"</f>
        <v>&lt;a href='https://www.windy.com/37.0119157/-3.4397817/wind?37.0119157,-3.4397817,13' target='_blank'&gt;&lt;img src='/wp-content/uploads/icono-windy-small.png' alt='Windy' title='Viento Windy'&gt;&lt;/a&gt;</v>
      </c>
      <c r="Q296" s="47" t="str">
        <f>HYPERLINK("https://www.windy.com/"&amp;G296&amp;"/"&amp;H296&amp;"/wind?"&amp;G296&amp;","&amp;H296&amp;",13")</f>
        <v>https://www.windy.com/37.0119157/-3.4397817/wind?37.0119157,-3.4397817,13</v>
      </c>
      <c r="R296" s="31" t="str">
        <f>"&lt;a href='https://www.meteoblue.com/es/tiempo/pronostico/multimodel/"&amp;G296 &amp; "N" &amp; H296 &amp; "E" &amp; "' target='_blank'&gt;" &amp;"&lt;img src='/wp-content/uploads/icono-meteoblue-small.png' alt='Meteoblue' title='Multimodel Meteoblue'&gt;" &amp; "&lt;/a&gt;"</f>
        <v>&lt;a href='https://www.meteoblue.com/es/tiempo/pronostico/multimodel/37.0119157N-3.4397817E' target='_blank'&gt;&lt;img src='/wp-content/uploads/icono-meteoblue-small.png' alt='Meteoblue' title='Multimodel Meteoblue'&gt;&lt;/a&gt;</v>
      </c>
      <c r="S296" s="47" t="str">
        <f>HYPERLINK("https://www.meteoblue.com/es/tiempo/pronostico/multimodel/"&amp;G296 &amp; "N" &amp; H296 &amp; "E")</f>
        <v>https://www.meteoblue.com/es/tiempo/pronostico/multimodel/37.0119157N-3.4397817E</v>
      </c>
      <c r="T296" s="31" t="str">
        <f>"&lt;a href='https://brouter.de/brouter-web/#map=13/"&amp;G296&amp;"/"&amp;H296&amp;"/OpenTopoMap&amp;pois="&amp;H296&amp;","&amp;G296&amp; "' target='_blank'&gt;" &amp;"&lt;img src='/wp-content/uploads/icono-mapa-topografico-small.png' alt='Mapa topográfico brouter.de' title='Mapa topográfico brouter.de'&gt;" &amp; "&lt;/a&gt;"</f>
        <v>&lt;a href='https://brouter.de/brouter-web/#map=13/37.0119157/-3.4397817/OpenTopoMap&amp;pois=-3.4397817,37.0119157' target='_blank'&gt;&lt;img src='/wp-content/uploads/icono-mapa-topografico-small.png' alt='Mapa topográfico brouter.de' title='Mapa topográfico brouter.de'&gt;&lt;/a&gt;</v>
      </c>
      <c r="U296" s="47" t="str">
        <f>HYPERLINK("https://brouter.de/brouter-web/#map=13/"&amp;G296&amp;"/"&amp;H296&amp;"/OpenTopoMap&amp;pois="&amp;H296&amp;","&amp;G296)</f>
        <v>https://brouter.de/brouter-web/#map=13/37.0119157/-3.4397817/OpenTopoMap&amp;pois=-3.4397817,37.0119157</v>
      </c>
      <c r="V296" s="31" t="str">
        <f>"&lt;a href='https://gpx.studio/app#13/"&amp;G296&amp;"/"&amp;H296&amp;"' target='_blank'&gt;" &amp;"&lt;img src='/wp-content/uploads/icono-mapa-topografico-gpx-studio-small.png' alt='Mapa topográfico gpx.studio' title='Mapa topográfico gpx.studio'&gt;" &amp; "&lt;/a&gt;"</f>
        <v>&lt;a href='https://gpx.studio/app#13/37.0119157/-3.4397817' target='_blank'&gt;&lt;img src='/wp-content/uploads/icono-mapa-topografico-gpx-studio-small.png' alt='Mapa topográfico gpx.studio' title='Mapa topográfico gpx.studio'&gt;&lt;/a&gt;</v>
      </c>
      <c r="W296" s="47" t="str">
        <f>HYPERLINK("https://gpx.studio/app#13/"&amp;G296&amp;"/"&amp;H296)</f>
        <v>https://gpx.studio/app#13/37.0119157/-3.4397817</v>
      </c>
      <c r="X296" s="47" t="str">
        <f>HYPERLINK("https://nakarte.me/#m=13/"&amp;G296&amp;"/"&amp;H296&amp;"&amp;l=Czt/Sa")</f>
        <v>https://nakarte.me/#m=13/37.0119157/-3.4397817&amp;l=Czt/Sa</v>
      </c>
      <c r="Y296" s="31" t="str">
        <f>"&lt;a href='https://www.google.com/maps/dir/42.8664,-2.6852/" &amp; G296&amp; "," &amp; H296 &amp; "' target='_blank'&gt;" &amp;"&lt;img src='/wp-content/uploads/icono-navegacion-google-maps-small.png' alt='Navegación Google Maps' title='Navegación Google Maps'&gt;" &amp; "&lt;/a&gt;"</f>
        <v>&lt;a href='https://www.google.com/maps/dir/42.8664,-2.6852/37.0119157,-3.4397817' target='_blank'&gt;&lt;img src='/wp-content/uploads/icono-navegacion-google-maps-small.png' alt='Navegación Google Maps' title='Navegación Google Maps'&gt;&lt;/a&gt;</v>
      </c>
      <c r="Z296" s="46" t="str">
        <f>"&lt;a style='display: block; text-align: center; padding: 0px 0; font-size: 1.4em;' href='https://tresmiles.es/mapa.html?lat="&amp;G296&amp;"&amp;lon="&amp;H296&amp;"&amp;zoom=17'&gt;&lt;img src='/wp-content/uploads/icono-mapa-topografico-small.png' alt='Mapa' title='Mapa'&gt;&lt;/a&gt;"</f>
        <v>&lt;a style='display: block; text-align: center; padding: 0px 0; font-size: 1.4em;' href='https://tresmiles.es/mapa.html?lat=37.0119157&amp;lon=-3.4397817&amp;zoom=17'&gt;&lt;img src='/wp-content/uploads/icono-mapa-topografico-small.png' alt='Mapa' title='Mapa'&gt;&lt;/a&gt;</v>
      </c>
      <c r="AA296" s="46" t="str">
        <f>IF(J296="",
"",
"&lt;div style='display: block; text-align: center; padding: 0px 0; font-size: 1.4em;'&gt;"&amp;
"&lt;a href='#!' class='open-popup' data-info='"&amp;"ℹ "&amp;J296&amp;"'&gt;"&amp;
"&lt;img src='/wp-content/uploads/icono-informacion-small.png' alt='Más información' title='Más información'&gt;"
&amp;"&lt;/a&gt;&lt;/div&gt;"
)</f>
        <v/>
      </c>
    </row>
    <row r="297" spans="1:27" ht="14.5" customHeight="1" x14ac:dyDescent="0.35">
      <c r="A297" s="32" t="s">
        <v>1025</v>
      </c>
      <c r="B297" s="32" t="s">
        <v>1912</v>
      </c>
      <c r="C297" s="32" t="s">
        <v>1913</v>
      </c>
      <c r="D297" s="33" t="s">
        <v>1977</v>
      </c>
      <c r="F297" s="34">
        <v>3003</v>
      </c>
      <c r="G297" s="28" t="s">
        <v>2102</v>
      </c>
      <c r="H297" s="28" t="s">
        <v>2103</v>
      </c>
      <c r="I297" s="28" t="s">
        <v>2242</v>
      </c>
      <c r="M297" s="55">
        <v>0</v>
      </c>
      <c r="N297" s="46" t="str">
        <f>"&lt;wpt lat="""&amp;G297&amp;""" lon="""&amp;H297&amp;"""&gt;&lt;ele&gt;"&amp;F297&amp;"&lt;/ele&gt;&lt;name&gt;"&amp;D297&amp;"&lt;/name&gt;&lt;desc&gt;Nombre oficial: "&amp;E297&amp;"&amp;#10;Altitud: "&amp;F297&amp;" m &amp;#10;Dificultad: "&amp;I297&amp;"&amp;#10;Más información: "&amp;J297&amp;"&lt;/desc&gt;&lt;/wpt&gt;"</f>
        <v>&lt;wpt lat="37.0268247" lon="-3.4218462"&gt;&lt;ele&gt;3003&lt;/ele&gt;&lt;name&gt;Tajos Altos&lt;/name&gt;&lt;desc&gt;Nombre oficial: &amp;#10;Altitud: 3003 m &amp;#10;Dificultad: Sin clasificar&amp;#10;Más información: &lt;/desc&gt;&lt;/wpt&gt;</v>
      </c>
      <c r="O297" s="48" t="str">
        <f>HYPERLINK("https://www.openstreetmap.org/edit#map=18/"&amp;G297 &amp; "/"&amp; H297 )</f>
        <v>https://www.openstreetmap.org/edit#map=18/37.0268247/-3.4218462</v>
      </c>
      <c r="P297" s="31" t="str">
        <f>"&lt;a href='https://www.windy.com/"&amp;G297&amp;"/"&amp;H297&amp;"/wind?"&amp;G297&amp;","&amp;H297&amp;",13' target='_blank'&gt;&lt;img src='/wp-content/uploads/icono-windy-small.png' alt='Windy' title='Viento Windy'&gt;&lt;/a&gt;"</f>
        <v>&lt;a href='https://www.windy.com/37.0268247/-3.4218462/wind?37.0268247,-3.4218462,13' target='_blank'&gt;&lt;img src='/wp-content/uploads/icono-windy-small.png' alt='Windy' title='Viento Windy'&gt;&lt;/a&gt;</v>
      </c>
      <c r="Q297" s="47" t="str">
        <f>HYPERLINK("https://www.windy.com/"&amp;G297&amp;"/"&amp;H297&amp;"/wind?"&amp;G297&amp;","&amp;H297&amp;",13")</f>
        <v>https://www.windy.com/37.0268247/-3.4218462/wind?37.0268247,-3.4218462,13</v>
      </c>
      <c r="R297" s="31" t="str">
        <f>"&lt;a href='https://www.meteoblue.com/es/tiempo/pronostico/multimodel/"&amp;G297 &amp; "N" &amp; H297 &amp; "E" &amp; "' target='_blank'&gt;" &amp;"&lt;img src='/wp-content/uploads/icono-meteoblue-small.png' alt='Meteoblue' title='Multimodel Meteoblue'&gt;" &amp; "&lt;/a&gt;"</f>
        <v>&lt;a href='https://www.meteoblue.com/es/tiempo/pronostico/multimodel/37.0268247N-3.4218462E' target='_blank'&gt;&lt;img src='/wp-content/uploads/icono-meteoblue-small.png' alt='Meteoblue' title='Multimodel Meteoblue'&gt;&lt;/a&gt;</v>
      </c>
      <c r="S297" s="47" t="str">
        <f>HYPERLINK("https://www.meteoblue.com/es/tiempo/pronostico/multimodel/"&amp;G297 &amp; "N" &amp; H297 &amp; "E")</f>
        <v>https://www.meteoblue.com/es/tiempo/pronostico/multimodel/37.0268247N-3.4218462E</v>
      </c>
      <c r="T297" s="31" t="str">
        <f>"&lt;a href='https://brouter.de/brouter-web/#map=13/"&amp;G297&amp;"/"&amp;H297&amp;"/OpenTopoMap&amp;pois="&amp;H297&amp;","&amp;G297&amp; "' target='_blank'&gt;" &amp;"&lt;img src='/wp-content/uploads/icono-mapa-topografico-small.png' alt='Mapa topográfico brouter.de' title='Mapa topográfico brouter.de'&gt;" &amp; "&lt;/a&gt;"</f>
        <v>&lt;a href='https://brouter.de/brouter-web/#map=13/37.0268247/-3.4218462/OpenTopoMap&amp;pois=-3.4218462,37.0268247' target='_blank'&gt;&lt;img src='/wp-content/uploads/icono-mapa-topografico-small.png' alt='Mapa topográfico brouter.de' title='Mapa topográfico brouter.de'&gt;&lt;/a&gt;</v>
      </c>
      <c r="U297" s="47" t="str">
        <f>HYPERLINK("https://brouter.de/brouter-web/#map=13/"&amp;G297&amp;"/"&amp;H297&amp;"/OpenTopoMap&amp;pois="&amp;H297&amp;","&amp;G297)</f>
        <v>https://brouter.de/brouter-web/#map=13/37.0268247/-3.4218462/OpenTopoMap&amp;pois=-3.4218462,37.0268247</v>
      </c>
      <c r="V297" s="31" t="str">
        <f>"&lt;a href='https://gpx.studio/app#13/"&amp;G297&amp;"/"&amp;H297&amp;"' target='_blank'&gt;" &amp;"&lt;img src='/wp-content/uploads/icono-mapa-topografico-gpx-studio-small.png' alt='Mapa topográfico gpx.studio' title='Mapa topográfico gpx.studio'&gt;" &amp; "&lt;/a&gt;"</f>
        <v>&lt;a href='https://gpx.studio/app#13/37.0268247/-3.4218462' target='_blank'&gt;&lt;img src='/wp-content/uploads/icono-mapa-topografico-gpx-studio-small.png' alt='Mapa topográfico gpx.studio' title='Mapa topográfico gpx.studio'&gt;&lt;/a&gt;</v>
      </c>
      <c r="W297" s="47" t="str">
        <f>HYPERLINK("https://gpx.studio/app#13/"&amp;G297&amp;"/"&amp;H297)</f>
        <v>https://gpx.studio/app#13/37.0268247/-3.4218462</v>
      </c>
      <c r="X297" s="47" t="str">
        <f>HYPERLINK("https://nakarte.me/#m=13/"&amp;G297&amp;"/"&amp;H297&amp;"&amp;l=Czt/Sa")</f>
        <v>https://nakarte.me/#m=13/37.0268247/-3.4218462&amp;l=Czt/Sa</v>
      </c>
      <c r="Y297" s="31" t="str">
        <f>"&lt;a href='https://www.google.com/maps/dir/42.8664,-2.6852/" &amp; G297&amp; "," &amp; H297 &amp; "' target='_blank'&gt;" &amp;"&lt;img src='/wp-content/uploads/icono-navegacion-google-maps-small.png' alt='Navegación Google Maps' title='Navegación Google Maps'&gt;" &amp; "&lt;/a&gt;"</f>
        <v>&lt;a href='https://www.google.com/maps/dir/42.8664,-2.6852/37.0268247,-3.4218462' target='_blank'&gt;&lt;img src='/wp-content/uploads/icono-navegacion-google-maps-small.png' alt='Navegación Google Maps' title='Navegación Google Maps'&gt;&lt;/a&gt;</v>
      </c>
      <c r="Z297" s="46" t="str">
        <f>"&lt;a style='display: block; text-align: center; padding: 0px 0; font-size: 1.4em;' href='https://tresmiles.es/mapa.html?lat="&amp;G297&amp;"&amp;lon="&amp;H297&amp;"&amp;zoom=17'&gt;&lt;img src='/wp-content/uploads/icono-mapa-topografico-small.png' alt='Mapa' title='Mapa'&gt;&lt;/a&gt;"</f>
        <v>&lt;a style='display: block; text-align: center; padding: 0px 0; font-size: 1.4em;' href='https://tresmiles.es/mapa.html?lat=37.0268247&amp;lon=-3.4218462&amp;zoom=17'&gt;&lt;img src='/wp-content/uploads/icono-mapa-topografico-small.png' alt='Mapa' title='Mapa'&gt;&lt;/a&gt;</v>
      </c>
      <c r="AA297" s="46" t="str">
        <f>IF(J297="",
"",
"&lt;div style='display: block; text-align: center; padding: 0px 0; font-size: 1.4em;'&gt;"&amp;
"&lt;a href='#!' class='open-popup' data-info='"&amp;"ℹ "&amp;J297&amp;"'&gt;"&amp;
"&lt;img src='/wp-content/uploads/icono-informacion-small.png' alt='Más información' title='Más información'&gt;"
&amp;"&lt;/a&gt;&lt;/div&gt;"
)</f>
        <v/>
      </c>
    </row>
    <row r="298" spans="1:27" ht="14.5" customHeight="1" x14ac:dyDescent="0.35">
      <c r="A298" s="32" t="s">
        <v>1025</v>
      </c>
      <c r="B298" s="32" t="s">
        <v>1908</v>
      </c>
      <c r="C298" s="32" t="s">
        <v>1914</v>
      </c>
      <c r="D298" s="33" t="s">
        <v>1909</v>
      </c>
      <c r="E298" s="37" t="s">
        <v>4</v>
      </c>
      <c r="F298" s="34">
        <v>3715</v>
      </c>
      <c r="G298" s="37" t="s">
        <v>1910</v>
      </c>
      <c r="H298" s="37" t="s">
        <v>1911</v>
      </c>
      <c r="I298" s="37" t="s">
        <v>52</v>
      </c>
      <c r="J298" s="45"/>
      <c r="K298" s="45"/>
      <c r="L298" s="45"/>
      <c r="M298" s="55">
        <v>4</v>
      </c>
      <c r="N298" s="46" t="str">
        <f>"&lt;wpt lat="""&amp;G298&amp;""" lon="""&amp;H298&amp;"""&gt;&lt;ele&gt;"&amp;F298&amp;"&lt;/ele&gt;&lt;name&gt;"&amp;D298&amp;"&lt;/name&gt;&lt;desc&gt;Nombre oficial: "&amp;E298&amp;"&amp;#10;Altitud: "&amp;F298&amp;" m &amp;#10;Dificultad: "&amp;I298&amp;"&amp;#10;Más información: "&amp;J298&amp;"&lt;/desc&gt;&lt;/wpt&gt;"</f>
        <v>&lt;wpt lat="28.272694" lon="-16.642275"&gt;&lt;ele&gt;3715&lt;/ele&gt;&lt;name&gt;Teide&lt;/name&gt;&lt;desc&gt;Nombre oficial: &amp;#10;Altitud: 3715 m &amp;#10;Dificultad: F&amp;#10;Más información: &lt;/desc&gt;&lt;/wpt&gt;</v>
      </c>
      <c r="O298" s="48" t="str">
        <f>HYPERLINK("https://www.openstreetmap.org/edit#map=18/"&amp;G298 &amp; "/"&amp; H298 )</f>
        <v>https://www.openstreetmap.org/edit#map=18/28.272694/-16.642275</v>
      </c>
      <c r="P298" s="31" t="str">
        <f>"&lt;a href='https://www.windy.com/"&amp;G298&amp;"/"&amp;H298&amp;"/wind?"&amp;G298&amp;","&amp;H298&amp;",13' target='_blank'&gt;&lt;img src='/wp-content/uploads/icono-windy-small.png' alt='Windy' title='Viento Windy'&gt;&lt;/a&gt;"</f>
        <v>&lt;a href='https://www.windy.com/28.272694/-16.642275/wind?28.272694,-16.642275,13' target='_blank'&gt;&lt;img src='/wp-content/uploads/icono-windy-small.png' alt='Windy' title='Viento Windy'&gt;&lt;/a&gt;</v>
      </c>
      <c r="Q298" s="47" t="str">
        <f>HYPERLINK("https://www.windy.com/"&amp;G298&amp;"/"&amp;H298&amp;"/wind?"&amp;G298&amp;","&amp;H298&amp;",13")</f>
        <v>https://www.windy.com/28.272694/-16.642275/wind?28.272694,-16.642275,13</v>
      </c>
      <c r="R298" s="31" t="str">
        <f>"&lt;a href='https://www.meteoblue.com/es/tiempo/pronostico/multimodel/"&amp;G298 &amp; "N" &amp; H298 &amp; "E" &amp; "' target='_blank'&gt;" &amp;"&lt;img src='/wp-content/uploads/icono-meteoblue-small.png' alt='Meteoblue' title='Multimodel Meteoblue'&gt;" &amp; "&lt;/a&gt;"</f>
        <v>&lt;a href='https://www.meteoblue.com/es/tiempo/pronostico/multimodel/28.272694N-16.642275E' target='_blank'&gt;&lt;img src='/wp-content/uploads/icono-meteoblue-small.png' alt='Meteoblue' title='Multimodel Meteoblue'&gt;&lt;/a&gt;</v>
      </c>
      <c r="S298" s="47" t="str">
        <f>HYPERLINK("https://www.meteoblue.com/es/tiempo/pronostico/multimodel/"&amp;G298 &amp; "N" &amp; H298 &amp; "E")</f>
        <v>https://www.meteoblue.com/es/tiempo/pronostico/multimodel/28.272694N-16.642275E</v>
      </c>
      <c r="T298" s="31" t="str">
        <f>"&lt;a href='https://brouter.de/brouter-web/#map=13/"&amp;G298&amp;"/"&amp;H298&amp;"/OpenTopoMap&amp;pois="&amp;H298&amp;","&amp;G298&amp; "' target='_blank'&gt;" &amp;"&lt;img src='/wp-content/uploads/icono-mapa-topografico-small.png' alt='Mapa topográfico brouter.de' title='Mapa topográfico brouter.de'&gt;" &amp; "&lt;/a&gt;"</f>
        <v>&lt;a href='https://brouter.de/brouter-web/#map=13/28.272694/-16.642275/OpenTopoMap&amp;pois=-16.642275,28.272694' target='_blank'&gt;&lt;img src='/wp-content/uploads/icono-mapa-topografico-small.png' alt='Mapa topográfico brouter.de' title='Mapa topográfico brouter.de'&gt;&lt;/a&gt;</v>
      </c>
      <c r="U298" s="47" t="str">
        <f>HYPERLINK("https://brouter.de/brouter-web/#map=13/"&amp;G298&amp;"/"&amp;H298&amp;"/OpenTopoMap&amp;pois="&amp;H298&amp;","&amp;G298)</f>
        <v>https://brouter.de/brouter-web/#map=13/28.272694/-16.642275/OpenTopoMap&amp;pois=-16.642275,28.272694</v>
      </c>
      <c r="V298" s="31" t="str">
        <f>"&lt;a href='https://gpx.studio/app#13/"&amp;G298&amp;"/"&amp;H298&amp;"' target='_blank'&gt;" &amp;"&lt;img src='/wp-content/uploads/icono-mapa-topografico-gpx-studio-small.png' alt='Mapa topográfico gpx.studio' title='Mapa topográfico gpx.studio'&gt;" &amp; "&lt;/a&gt;"</f>
        <v>&lt;a href='https://gpx.studio/app#13/28.272694/-16.642275' target='_blank'&gt;&lt;img src='/wp-content/uploads/icono-mapa-topografico-gpx-studio-small.png' alt='Mapa topográfico gpx.studio' title='Mapa topográfico gpx.studio'&gt;&lt;/a&gt;</v>
      </c>
      <c r="W298" s="47" t="str">
        <f>HYPERLINK("https://gpx.studio/app#13/"&amp;G298&amp;"/"&amp;H298)</f>
        <v>https://gpx.studio/app#13/28.272694/-16.642275</v>
      </c>
      <c r="X298" s="47" t="str">
        <f>HYPERLINK("https://nakarte.me/#m=13/"&amp;G298&amp;"/"&amp;H298&amp;"&amp;l=Czt/Sa")</f>
        <v>https://nakarte.me/#m=13/28.272694/-16.642275&amp;l=Czt/Sa</v>
      </c>
      <c r="Y298" s="31" t="str">
        <f>"&lt;a href='https://www.google.com/maps/dir/42.8664,-2.6852/" &amp; G298&amp; "," &amp; H298 &amp; "' target='_blank'&gt;" &amp;"&lt;img src='/wp-content/uploads/icono-navegacion-google-maps-small.png' alt='Navegación Google Maps' title='Navegación Google Maps'&gt;" &amp; "&lt;/a&gt;"</f>
        <v>&lt;a href='https://www.google.com/maps/dir/42.8664,-2.6852/28.272694,-16.642275' target='_blank'&gt;&lt;img src='/wp-content/uploads/icono-navegacion-google-maps-small.png' alt='Navegación Google Maps' title='Navegación Google Maps'&gt;&lt;/a&gt;</v>
      </c>
      <c r="Z298" s="46" t="str">
        <f>"&lt;a style='display: block; text-align: center; padding: 0px 0; font-size: 1.4em;' href='https://tresmiles.es/mapa.html?lat="&amp;G298&amp;"&amp;lon="&amp;H298&amp;"&amp;zoom=17'&gt;&lt;img src='/wp-content/uploads/icono-mapa-topografico-small.png' alt='Mapa' title='Mapa'&gt;&lt;/a&gt;"</f>
        <v>&lt;a style='display: block; text-align: center; padding: 0px 0; font-size: 1.4em;' href='https://tresmiles.es/mapa.html?lat=28.272694&amp;lon=-16.642275&amp;zoom=17'&gt;&lt;img src='/wp-content/uploads/icono-mapa-topografico-small.png' alt='Mapa' title='Mapa'&gt;&lt;/a&gt;</v>
      </c>
      <c r="AA298" s="46" t="str">
        <f>IF(J298="",
"",
"&lt;div style='display: block; text-align: center; padding: 0px 0; font-size: 1.4em;'&gt;"&amp;
"&lt;a href='#!' class='open-popup' data-info='"&amp;"ℹ "&amp;J298&amp;"'&gt;"&amp;
"&lt;img src='/wp-content/uploads/icono-informacion-small.png' alt='Más información' title='Más información'&gt;"
&amp;"&lt;/a&gt;&lt;/div&gt;"
)</f>
        <v/>
      </c>
    </row>
  </sheetData>
  <autoFilter ref="A1:BD298" xr:uid="{00000000-0001-0000-0000-000000000000}"/>
  <sortState xmlns:xlrd2="http://schemas.microsoft.com/office/spreadsheetml/2017/richdata2" ref="A2:AA298">
    <sortCondition ref="C2:C298"/>
    <sortCondition descending="1" ref="F2:F298"/>
  </sortState>
  <phoneticPr fontId="3" type="noConversion"/>
  <conditionalFormatting sqref="M2:M298">
    <cfRule type="expression" dxfId="2" priority="1">
      <formula>$M2=0</formula>
    </cfRule>
  </conditionalFormatting>
  <hyperlinks>
    <hyperlink ref="J40" r:id="rId1" xr:uid="{95FFF6F6-9919-49C8-B502-6FAD6BB02643}"/>
  </hyperlinks>
  <pageMargins left="0.7" right="0.7" top="0.75" bottom="0.75" header="0.3" footer="0.3"/>
  <pageSetup paperSize="9" orientation="portrait"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9EC7A-5C46-4651-AB1A-56BCB5837E67}">
  <dimension ref="A1:H298"/>
  <sheetViews>
    <sheetView zoomScale="85" zoomScaleNormal="85" workbookViewId="0">
      <pane ySplit="1" topLeftCell="A266" activePane="bottomLeft" state="frozen"/>
      <selection pane="bottomLeft" sqref="A1:XFD1048576"/>
    </sheetView>
  </sheetViews>
  <sheetFormatPr baseColWidth="10" defaultColWidth="13.08203125" defaultRowHeight="15.5" x14ac:dyDescent="0.35"/>
  <cols>
    <col min="1" max="5" width="13.08203125" style="1"/>
    <col min="6" max="7" width="13.08203125" style="50"/>
    <col min="8" max="8" width="13.08203125" style="1"/>
  </cols>
  <sheetData>
    <row r="1" spans="1:8" ht="263.5" x14ac:dyDescent="0.35">
      <c r="A1" s="4" t="s">
        <v>12</v>
      </c>
      <c r="B1" s="4" t="s">
        <v>1231</v>
      </c>
      <c r="C1" s="4" t="s">
        <v>552</v>
      </c>
      <c r="D1" s="4" t="s">
        <v>44</v>
      </c>
      <c r="E1" s="4" t="s">
        <v>1460</v>
      </c>
      <c r="F1" s="4" t="s">
        <v>1457</v>
      </c>
      <c r="G1" s="4" t="s">
        <v>1632</v>
      </c>
      <c r="H1" s="3" t="s">
        <v>1633</v>
      </c>
    </row>
    <row r="2" spans="1:8" x14ac:dyDescent="0.35">
      <c r="A2" s="1" t="str">
        <f>TRESMILES!C2</f>
        <v>PIRINEOS. Aneto - Maladeta</v>
      </c>
      <c r="B2" s="1" t="str">
        <f>TRESMILES!D2</f>
        <v>Pico de Aneto</v>
      </c>
      <c r="C2" s="1" t="str">
        <f>IF(TRESMILES!E2="","",TRESMILES!E2)</f>
        <v>Tuca d'Aneto / Maladeta de Corones</v>
      </c>
      <c r="D2" s="1">
        <f>TRESMILES!F2</f>
        <v>3404</v>
      </c>
      <c r="E2" s="1" t="str">
        <f>TRESMILES!G2&amp;", "&amp;TRESMILES!H2</f>
        <v>42.631139, 0.656639</v>
      </c>
      <c r="F2" s="50" t="str">
        <f>IF(TRESMILES!I2="","",TRESMILES!I2)</f>
        <v>F+</v>
      </c>
      <c r="G2" s="50" t="str">
        <f>TRESMILES!Z2</f>
        <v>&lt;a style='display: block; text-align: center; padding: 0px 0; font-size: 1.4em;' href='https://tresmiles.es/mapa.html?lat=42.631139&amp;lon=0.656639&amp;zoom=17'&gt;&lt;img src='/wp-content/uploads/icono-mapa-topografico-small.png' alt='Mapa' title='Mapa'&gt;&lt;/a&gt;</v>
      </c>
      <c r="H2" s="1" t="str">
        <f>TRESMILES!AA2</f>
        <v/>
      </c>
    </row>
    <row r="3" spans="1:8" x14ac:dyDescent="0.35">
      <c r="A3" s="1" t="str">
        <f>TRESMILES!C3</f>
        <v>PIRINEOS. Aneto - Maladeta</v>
      </c>
      <c r="B3" s="1" t="str">
        <f>TRESMILES!D3</f>
        <v>Punta Astorg</v>
      </c>
      <c r="C3" s="1" t="str">
        <f>IF(TRESMILES!E3="","",TRESMILES!E3)</f>
        <v>Punta d'Astorg</v>
      </c>
      <c r="D3" s="1">
        <f>TRESMILES!F3</f>
        <v>3356</v>
      </c>
      <c r="E3" s="1" t="str">
        <f>TRESMILES!G3&amp;", "&amp;TRESMILES!H3</f>
        <v>42.639417, 0.642556</v>
      </c>
      <c r="F3" s="50" t="str">
        <f>IF(TRESMILES!I3="","",TRESMILES!I3)</f>
        <v>PD+</v>
      </c>
      <c r="G3" s="50" t="str">
        <f>TRESMILES!Z3</f>
        <v>&lt;a style='display: block; text-align: center; padding: 0px 0; font-size: 1.4em;' href='https://tresmiles.es/mapa.html?lat=42.639417&amp;lon=0.642556&amp;zoom=17'&gt;&lt;img src='/wp-content/uploads/icono-mapa-topografico-small.png' alt='Mapa' title='Mapa'&gt;&lt;/a&gt;</v>
      </c>
      <c r="H3" s="1" t="str">
        <f>TRESMILES!AA3</f>
        <v>&lt;div style='display: block; text-align: center; padding: 0px 0; font-size: 1.4em;'&gt;&lt;a href='#!' class='open-popup' data-info='ℹ 2025: Sostremetries: 3.356,1 m'&gt;&lt;img src='/wp-content/uploads/icono-informacion-small.png' alt='Más información' title='Más información'&gt;&lt;/a&gt;&lt;/div&gt;</v>
      </c>
    </row>
    <row r="4" spans="1:8" x14ac:dyDescent="0.35">
      <c r="A4" s="1" t="str">
        <f>TRESMILES!C4</f>
        <v>PIRINEOS. Aneto - Maladeta</v>
      </c>
      <c r="B4" s="1" t="str">
        <f>TRESMILES!D4</f>
        <v>Aguja Daviu</v>
      </c>
      <c r="C4" s="1" t="str">
        <f>IF(TRESMILES!E4="","",TRESMILES!E4)</f>
        <v/>
      </c>
      <c r="D4" s="1">
        <f>TRESMILES!F4</f>
        <v>3350</v>
      </c>
      <c r="E4" s="1" t="str">
        <f>TRESMILES!G4&amp;", "&amp;TRESMILES!H4</f>
        <v>42.630411, 0.655618</v>
      </c>
      <c r="F4" s="50" t="str">
        <f>IF(TRESMILES!I4="","",TRESMILES!I4)</f>
        <v>F+</v>
      </c>
      <c r="G4" s="50" t="str">
        <f>TRESMILES!Z4</f>
        <v>&lt;a style='display: block; text-align: center; padding: 0px 0; font-size: 1.4em;' href='https://tresmiles.es/mapa.html?lat=42.630411&amp;lon=0.655618&amp;zoom=17'&gt;&lt;img src='/wp-content/uploads/icono-mapa-topografico-small.png' alt='Mapa' title='Mapa'&gt;&lt;/a&gt;</v>
      </c>
      <c r="H4" s="1" t="str">
        <f>TRESMILES!AA4</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5" spans="1:8" x14ac:dyDescent="0.35">
      <c r="A5" s="1" t="str">
        <f>TRESMILES!C5</f>
        <v>PIRINEOS. Aneto - Maladeta</v>
      </c>
      <c r="B5" s="1" t="str">
        <f>TRESMILES!D5</f>
        <v>Pico del Medio</v>
      </c>
      <c r="C5" s="1" t="str">
        <f>IF(TRESMILES!E5="","",TRESMILES!E5)</f>
        <v>Tuca d'el Mich</v>
      </c>
      <c r="D5" s="1">
        <f>TRESMILES!F5</f>
        <v>3349</v>
      </c>
      <c r="E5" s="1" t="str">
        <f>TRESMILES!G5&amp;", "&amp;TRESMILES!H5</f>
        <v>42.638611, 0.645111</v>
      </c>
      <c r="F5" s="50" t="str">
        <f>IF(TRESMILES!I5="","",TRESMILES!I5)</f>
        <v>F+</v>
      </c>
      <c r="G5" s="50" t="str">
        <f>TRESMILES!Z5</f>
        <v>&lt;a style='display: block; text-align: center; padding: 0px 0; font-size: 1.4em;' href='https://tresmiles.es/mapa.html?lat=42.638611&amp;lon=0.645111&amp;zoom=17'&gt;&lt;img src='/wp-content/uploads/icono-mapa-topografico-small.png' alt='Mapa' title='Mapa'&gt;&lt;/a&gt;</v>
      </c>
      <c r="H5" s="1" t="str">
        <f>TRESMILES!AA5</f>
        <v/>
      </c>
    </row>
    <row r="6" spans="1:8" x14ac:dyDescent="0.35">
      <c r="A6" s="1" t="str">
        <f>TRESMILES!C6</f>
        <v>PIRINEOS. Aneto - Maladeta</v>
      </c>
      <c r="B6" s="1" t="str">
        <f>TRESMILES!D6</f>
        <v>Espalda de Aneto</v>
      </c>
      <c r="C6" s="1" t="str">
        <f>IF(TRESMILES!E6="","",TRESMILES!E6)</f>
        <v>Esquena de l'Aneto</v>
      </c>
      <c r="D6" s="1">
        <f>TRESMILES!F6</f>
        <v>3345</v>
      </c>
      <c r="E6" s="1" t="str">
        <f>TRESMILES!G6&amp;", "&amp;TRESMILES!H6</f>
        <v>42.629278, 0.659667</v>
      </c>
      <c r="F6" s="50" t="str">
        <f>IF(TRESMILES!I6="","",TRESMILES!I6)</f>
        <v>F+</v>
      </c>
      <c r="G6" s="50" t="str">
        <f>TRESMILES!Z6</f>
        <v>&lt;a style='display: block; text-align: center; padding: 0px 0; font-size: 1.4em;' href='https://tresmiles.es/mapa.html?lat=42.629278&amp;lon=0.659667&amp;zoom=17'&gt;&lt;img src='/wp-content/uploads/icono-mapa-topografico-small.png' alt='Mapa' title='Mapa'&gt;&lt;/a&gt;</v>
      </c>
      <c r="H6" s="1" t="str">
        <f>TRESMILES!AA6</f>
        <v/>
      </c>
    </row>
    <row r="7" spans="1:8" x14ac:dyDescent="0.35">
      <c r="A7" s="1" t="str">
        <f>TRESMILES!C7</f>
        <v>PIRINEOS. Aneto - Maladeta</v>
      </c>
      <c r="B7" s="1" t="str">
        <f>TRESMILES!D7</f>
        <v>Aguja Escudier</v>
      </c>
      <c r="C7" s="1" t="str">
        <f>IF(TRESMILES!E7="","",TRESMILES!E7)</f>
        <v>Agulla Baixa d'Aneto</v>
      </c>
      <c r="D7" s="1">
        <f>TRESMILES!F7</f>
        <v>3343</v>
      </c>
      <c r="E7" s="1" t="str">
        <f>TRESMILES!G7&amp;", "&amp;TRESMILES!H7</f>
        <v>42.630222, 0.654694</v>
      </c>
      <c r="F7" s="50" t="str">
        <f>IF(TRESMILES!I7="","",TRESMILES!I7)</f>
        <v>F+</v>
      </c>
      <c r="G7" s="50" t="str">
        <f>TRESMILES!Z7</f>
        <v>&lt;a style='display: block; text-align: center; padding: 0px 0; font-size: 1.4em;' href='https://tresmiles.es/mapa.html?lat=42.630222&amp;lon=0.654694&amp;zoom=17'&gt;&lt;img src='/wp-content/uploads/icono-mapa-topografico-small.png' alt='Mapa' title='Mapa'&gt;&lt;/a&gt;</v>
      </c>
      <c r="H7" s="1" t="str">
        <f>TRESMILES!AA7</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8" spans="1:8" x14ac:dyDescent="0.35">
      <c r="A8" s="1" t="str">
        <f>TRESMILES!C8</f>
        <v>PIRINEOS. Aneto - Maladeta</v>
      </c>
      <c r="B8" s="1" t="str">
        <f>TRESMILES!D8</f>
        <v>Pico de la Maladeta</v>
      </c>
      <c r="C8" s="1" t="str">
        <f>IF(TRESMILES!E8="","",TRESMILES!E8)</f>
        <v>Tuca de la Maladeta</v>
      </c>
      <c r="D8" s="1">
        <f>TRESMILES!F8</f>
        <v>3312</v>
      </c>
      <c r="E8" s="1" t="str">
        <f>TRESMILES!G8&amp;", "&amp;TRESMILES!H8</f>
        <v>42.646417, 0.640389</v>
      </c>
      <c r="F8" s="50" t="str">
        <f>IF(TRESMILES!I8="","",TRESMILES!I8)</f>
        <v>PD-</v>
      </c>
      <c r="G8" s="50" t="str">
        <f>TRESMILES!Z8</f>
        <v>&lt;a style='display: block; text-align: center; padding: 0px 0; font-size: 1.4em;' href='https://tresmiles.es/mapa.html?lat=42.646417&amp;lon=0.640389&amp;zoom=17'&gt;&lt;img src='/wp-content/uploads/icono-mapa-topografico-small.png' alt='Mapa' title='Mapa'&gt;&lt;/a&gt;</v>
      </c>
      <c r="H8" s="1" t="str">
        <f>TRESMILES!AA8</f>
        <v/>
      </c>
    </row>
    <row r="9" spans="1:8" x14ac:dyDescent="0.35">
      <c r="A9" s="1" t="str">
        <f>TRESMILES!C9</f>
        <v>PIRINEOS. Aneto - Maladeta</v>
      </c>
      <c r="B9" s="1" t="str">
        <f>TRESMILES!D9</f>
        <v>Punta Oliveras - Arenas</v>
      </c>
      <c r="C9" s="1" t="str">
        <f>IF(TRESMILES!E9="","",TRESMILES!E9)</f>
        <v>Tuqueta de la Crus</v>
      </c>
      <c r="D9" s="1">
        <f>TRESMILES!F9</f>
        <v>3302</v>
      </c>
      <c r="E9" s="1" t="str">
        <f>TRESMILES!G9&amp;", "&amp;TRESMILES!H9</f>
        <v>42.633694, 0.654500</v>
      </c>
      <c r="F9" s="50" t="str">
        <f>IF(TRESMILES!I9="","",TRESMILES!I9)</f>
        <v>F</v>
      </c>
      <c r="G9" s="50" t="str">
        <f>TRESMILES!Z9</f>
        <v>&lt;a style='display: block; text-align: center; padding: 0px 0; font-size: 1.4em;' href='https://tresmiles.es/mapa.html?lat=42.633694&amp;lon=0.654500&amp;zoom=17'&gt;&lt;img src='/wp-content/uploads/icono-mapa-topografico-small.png' alt='Mapa' title='Mapa'&gt;&lt;/a&gt;</v>
      </c>
      <c r="H9" s="1" t="str">
        <f>TRESMILES!AA9</f>
        <v/>
      </c>
    </row>
    <row r="10" spans="1:8" x14ac:dyDescent="0.35">
      <c r="A10" s="1" t="str">
        <f>TRESMILES!C10</f>
        <v>PIRINEOS. Aneto - Maladeta</v>
      </c>
      <c r="B10" s="1" t="str">
        <f>TRESMILES!D10</f>
        <v>Pico de Coronas</v>
      </c>
      <c r="C10" s="1" t="str">
        <f>IF(TRESMILES!E10="","",TRESMILES!E10)</f>
        <v>Tuca de Corones</v>
      </c>
      <c r="D10" s="1">
        <f>TRESMILES!F10</f>
        <v>3297</v>
      </c>
      <c r="E10" s="1" t="str">
        <f>TRESMILES!G10&amp;", "&amp;TRESMILES!H10</f>
        <v>42.637139, 0.649361</v>
      </c>
      <c r="F10" s="50" t="str">
        <f>IF(TRESMILES!I10="","",TRESMILES!I10)</f>
        <v>F</v>
      </c>
      <c r="G10" s="50" t="str">
        <f>TRESMILES!Z10</f>
        <v>&lt;a style='display: block; text-align: center; padding: 0px 0; font-size: 1.4em;' href='https://tresmiles.es/mapa.html?lat=42.637139&amp;lon=0.649361&amp;zoom=17'&gt;&lt;img src='/wp-content/uploads/icono-mapa-topografico-small.png' alt='Mapa' title='Mapa'&gt;&lt;/a&gt;</v>
      </c>
      <c r="H10" s="1" t="str">
        <f>TRESMILES!AA10</f>
        <v/>
      </c>
    </row>
    <row r="11" spans="1:8" x14ac:dyDescent="0.35">
      <c r="A11" s="1" t="str">
        <f>TRESMILES!C11</f>
        <v>PIRINEOS. Aneto - Maladeta</v>
      </c>
      <c r="B11" s="1" t="str">
        <f>TRESMILES!D11</f>
        <v>Pico de Tempestades</v>
      </c>
      <c r="C11" s="1" t="str">
        <f>IF(TRESMILES!E11="","",TRESMILES!E11)</f>
        <v>Tuca de Tempestats / Tuca Gran de Llosàs</v>
      </c>
      <c r="D11" s="1">
        <f>TRESMILES!F11</f>
        <v>3289</v>
      </c>
      <c r="E11" s="1" t="str">
        <f>TRESMILES!G11&amp;", "&amp;TRESMILES!H11</f>
        <v>42.626139, 0.662722</v>
      </c>
      <c r="F11" s="50" t="str">
        <f>IF(TRESMILES!I11="","",TRESMILES!I11)</f>
        <v>F+</v>
      </c>
      <c r="G11" s="50" t="str">
        <f>TRESMILES!Z11</f>
        <v>&lt;a style='display: block; text-align: center; padding: 0px 0; font-size: 1.4em;' href='https://tresmiles.es/mapa.html?lat=42.626139&amp;lon=0.662722&amp;zoom=17'&gt;&lt;img src='/wp-content/uploads/icono-mapa-topografico-small.png' alt='Mapa' title='Mapa'&gt;&lt;/a&gt;</v>
      </c>
      <c r="H11" s="1" t="str">
        <f>TRESMILES!AA11</f>
        <v/>
      </c>
    </row>
    <row r="12" spans="1:8" x14ac:dyDescent="0.35">
      <c r="A12" s="1" t="str">
        <f>TRESMILES!C12</f>
        <v>PIRINEOS. Aneto - Maladeta</v>
      </c>
      <c r="B12" s="1" t="str">
        <f>TRESMILES!D12</f>
        <v>Tuca de Collado de Coronas</v>
      </c>
      <c r="C12" s="1" t="str">
        <f>IF(TRESMILES!E12="","",TRESMILES!E12)</f>
        <v>Tuca de la Collada de Corones</v>
      </c>
      <c r="D12" s="1">
        <f>TRESMILES!F12</f>
        <v>3281</v>
      </c>
      <c r="E12" s="1" t="str">
        <f>TRESMILES!G12&amp;", "&amp;TRESMILES!H12</f>
        <v>42.635889, 0.651028</v>
      </c>
      <c r="F12" s="50" t="str">
        <f>IF(TRESMILES!I12="","",TRESMILES!I12)</f>
        <v>F</v>
      </c>
      <c r="G12" s="50" t="str">
        <f>TRESMILES!Z12</f>
        <v>&lt;a style='display: block; text-align: center; padding: 0px 0; font-size: 1.4em;' href='https://tresmiles.es/mapa.html?lat=42.635889&amp;lon=0.651028&amp;zoom=17'&gt;&lt;img src='/wp-content/uploads/icono-mapa-topografico-small.png' alt='Mapa' title='Mapa'&gt;&lt;/a&gt;</v>
      </c>
      <c r="H12" s="1" t="str">
        <f>TRESMILES!AA12</f>
        <v/>
      </c>
    </row>
    <row r="13" spans="1:8" x14ac:dyDescent="0.35">
      <c r="A13" s="1" t="str">
        <f>TRESMILES!C13</f>
        <v>PIRINEOS. Aneto - Maladeta</v>
      </c>
      <c r="B13" s="1" t="str">
        <f>TRESMILES!D13</f>
        <v>Pico Abadías</v>
      </c>
      <c r="C13" s="1" t="str">
        <f>IF(TRESMILES!E13="","",TRESMILES!E13)</f>
        <v>Tuca d'Abadías / Roca de Cregüeña</v>
      </c>
      <c r="D13" s="1">
        <f>TRESMILES!F13</f>
        <v>3272</v>
      </c>
      <c r="E13" s="1" t="str">
        <f>TRESMILES!G13&amp;", "&amp;TRESMILES!H13</f>
        <v>42.643250, 0.638444</v>
      </c>
      <c r="F13" s="50" t="str">
        <f>IF(TRESMILES!I13="","",TRESMILES!I13)</f>
        <v>PD</v>
      </c>
      <c r="G13" s="50" t="str">
        <f>TRESMILES!Z13</f>
        <v>&lt;a style='display: block; text-align: center; padding: 0px 0; font-size: 1.4em;' href='https://tresmiles.es/mapa.html?lat=42.643250&amp;lon=0.638444&amp;zoom=17'&gt;&lt;img src='/wp-content/uploads/icono-mapa-topografico-small.png' alt='Mapa' title='Mapa'&gt;&lt;/a&gt;</v>
      </c>
      <c r="H13" s="1" t="str">
        <f>TRESMILES!AA13</f>
        <v/>
      </c>
    </row>
    <row r="14" spans="1:8" x14ac:dyDescent="0.35">
      <c r="A14" s="1" t="str">
        <f>TRESMILES!C14</f>
        <v>PIRINEOS. Aneto - Maladeta</v>
      </c>
      <c r="B14" s="1" t="str">
        <f>TRESMILES!D14</f>
        <v>Punta Brecha de Tempestades</v>
      </c>
      <c r="C14" s="1" t="str">
        <f>IF(TRESMILES!E14="","",TRESMILES!E14)</f>
        <v>Tuca de la Brecha de Tempestats</v>
      </c>
      <c r="D14" s="1">
        <f>TRESMILES!F14</f>
        <v>3272</v>
      </c>
      <c r="E14" s="1" t="str">
        <f>TRESMILES!G14&amp;", "&amp;TRESMILES!H14</f>
        <v>42.627194, 0.661583</v>
      </c>
      <c r="F14" s="50" t="str">
        <f>IF(TRESMILES!I14="","",TRESMILES!I14)</f>
        <v>D-</v>
      </c>
      <c r="G14" s="50" t="str">
        <f>TRESMILES!Z14</f>
        <v>&lt;a style='display: block; text-align: center; padding: 0px 0; font-size: 1.4em;' href='https://tresmiles.es/mapa.html?lat=42.627194&amp;lon=0.661583&amp;zoom=17'&gt;&lt;img src='/wp-content/uploads/icono-mapa-topografico-small.png' alt='Mapa' title='Mapa'&gt;&lt;/a&gt;</v>
      </c>
      <c r="H14" s="1" t="str">
        <f>TRESMILES!AA14</f>
        <v/>
      </c>
    </row>
    <row r="15" spans="1:8" x14ac:dyDescent="0.35">
      <c r="A15" s="1" t="str">
        <f>TRESMILES!C15</f>
        <v>PIRINEOS. Aneto - Maladeta</v>
      </c>
      <c r="B15" s="1" t="str">
        <f>TRESMILES!D15</f>
        <v>Sin nombre clásico</v>
      </c>
      <c r="C15" s="1" t="str">
        <f>IF(TRESMILES!E15="","",TRESMILES!E15)</f>
        <v>Tuqueta Ròya de Cregüeña</v>
      </c>
      <c r="D15" s="1">
        <f>TRESMILES!F15</f>
        <v>3270</v>
      </c>
      <c r="E15" s="1" t="str">
        <f>TRESMILES!G15&amp;", "&amp;TRESMILES!H15</f>
        <v>42.642417, 0.638472</v>
      </c>
      <c r="F15" s="50" t="str">
        <f>IF(TRESMILES!I15="","",TRESMILES!I15)</f>
        <v/>
      </c>
      <c r="G15" s="50" t="str">
        <f>TRESMILES!Z15</f>
        <v>&lt;a style='display: block; text-align: center; padding: 0px 0; font-size: 1.4em;' href='https://tresmiles.es/mapa.html?lat=42.642417&amp;lon=0.638472&amp;zoom=17'&gt;&lt;img src='/wp-content/uploads/icono-mapa-topografico-small.png' alt='Mapa' title='Mapa'&gt;&lt;/a&gt;</v>
      </c>
      <c r="H15" s="1" t="str">
        <f>TRESMILES!AA15</f>
        <v>&lt;div style='display: block; text-align: center; padding: 0px 0; font-size: 1.4em;'&gt;&lt;a href='#!' class='open-popup' data-info='ℹ POSIBLE DISCREPANCIA, ERROR O A ESTUDIAR. Sería la punta del nudo que hay al sur del Pico Abadías. Abajo, a su sureste, aunque cercana pero unos 200 más bajo, está la Aguja SO del Pico Abadías así que no creo que sea una confusión con ésta'&gt;&lt;img src='/wp-content/uploads/icono-informacion-small.png' alt='Más información' title='Más información'&gt;&lt;/a&gt;&lt;/div&gt;</v>
      </c>
    </row>
    <row r="16" spans="1:8" x14ac:dyDescent="0.35">
      <c r="A16" s="1" t="str">
        <f>TRESMILES!C16</f>
        <v>PIRINEOS. Aneto - Maladeta</v>
      </c>
      <c r="B16" s="1" t="str">
        <f>TRESMILES!D16</f>
        <v>Pico Cordier</v>
      </c>
      <c r="C16" s="1" t="str">
        <f>IF(TRESMILES!E16="","",TRESMILES!E16)</f>
        <v>Tuca d'el Cabo de la Tartèra</v>
      </c>
      <c r="D16" s="1">
        <f>TRESMILES!F16</f>
        <v>3266</v>
      </c>
      <c r="E16" s="1" t="str">
        <f>TRESMILES!G16&amp;", "&amp;TRESMILES!H16</f>
        <v>42.649167, 0.634444</v>
      </c>
      <c r="F16" s="50" t="str">
        <f>IF(TRESMILES!I16="","",TRESMILES!I16)</f>
        <v>F</v>
      </c>
      <c r="G16" s="50" t="str">
        <f>TRESMILES!Z16</f>
        <v>&lt;a style='display: block; text-align: center; padding: 0px 0; font-size: 1.4em;' href='https://tresmiles.es/mapa.html?lat=42.649167&amp;lon=0.634444&amp;zoom=17'&gt;&lt;img src='/wp-content/uploads/icono-mapa-topografico-small.png' alt='Mapa' title='Mapa'&gt;&lt;/a&gt;</v>
      </c>
      <c r="H16" s="1" t="str">
        <f>TRESMILES!AA16</f>
        <v>&lt;div style='display: block; text-align: center; padding: 0px 0; font-size: 1.4em;'&gt;&lt;a href='#!' class='open-popup' data-info='ℹ Otro nombre es "Primer Pico Occidental de la Maladeta", según refiere la Guía Alejos'&gt;&lt;img src='/wp-content/uploads/icono-informacion-small.png' alt='Más información' title='Más información'&gt;&lt;/a&gt;&lt;/div&gt;</v>
      </c>
    </row>
    <row r="17" spans="1:8" x14ac:dyDescent="0.35">
      <c r="A17" s="1" t="str">
        <f>TRESMILES!C17</f>
        <v>PIRINEOS. Aneto - Maladeta</v>
      </c>
      <c r="B17" s="1" t="str">
        <f>TRESMILES!D17</f>
        <v>Pico de la Rimaya</v>
      </c>
      <c r="C17" s="1" t="str">
        <f>IF(TRESMILES!E17="","",TRESMILES!E17)</f>
        <v>Tuca de la Rimalla</v>
      </c>
      <c r="D17" s="1">
        <f>TRESMILES!F17</f>
        <v>3261</v>
      </c>
      <c r="E17" s="1" t="str">
        <f>TRESMILES!G17&amp;", "&amp;TRESMILES!H17</f>
        <v>42.648639, 0.635306</v>
      </c>
      <c r="F17" s="50" t="str">
        <f>IF(TRESMILES!I17="","",TRESMILES!I17)</f>
        <v/>
      </c>
      <c r="G17" s="50" t="str">
        <f>TRESMILES!Z17</f>
        <v>&lt;a style='display: block; text-align: center; padding: 0px 0; font-size: 1.4em;' href='https://tresmiles.es/mapa.html?lat=42.648639&amp;lon=0.635306&amp;zoom=17'&gt;&lt;img src='/wp-content/uploads/icono-mapa-topografico-small.png' alt='Mapa' title='Mapa'&gt;&lt;/a&gt;</v>
      </c>
      <c r="H17" s="1" t="str">
        <f>TRESMILES!AA17</f>
        <v>&lt;div style='display: block; text-align: center; padding: 0px 0; font-size: 1.4em;'&gt;&lt;a href='#!' class='open-popup' data-info='ℹ POSIBLE DISCREPANCIA, ERROR O A ESTUDIAR. Estaría entre el Pico Cordier y el Pico Collado de la Rimaya'&gt;&lt;img src='/wp-content/uploads/icono-informacion-small.png' alt='Más información' title='Más información'&gt;&lt;/a&gt;&lt;/div&gt;</v>
      </c>
    </row>
    <row r="18" spans="1:8" x14ac:dyDescent="0.35">
      <c r="A18" s="1" t="str">
        <f>TRESMILES!C18</f>
        <v>PIRINEOS. Aneto - Maladeta</v>
      </c>
      <c r="B18" s="1" t="str">
        <f>TRESMILES!D18</f>
        <v>Pico Collado de la Rimaya</v>
      </c>
      <c r="C18" s="1" t="str">
        <f>IF(TRESMILES!E18="","",TRESMILES!E18)</f>
        <v>Tuca d'el Cuello de la Rimalla</v>
      </c>
      <c r="D18" s="1">
        <f>TRESMILES!F18</f>
        <v>3261</v>
      </c>
      <c r="E18" s="1" t="str">
        <f>TRESMILES!G18&amp;", "&amp;TRESMILES!H18</f>
        <v>42.647694, 0.637000</v>
      </c>
      <c r="F18" s="50" t="str">
        <f>IF(TRESMILES!I18="","",TRESMILES!I18)</f>
        <v>AD-</v>
      </c>
      <c r="G18" s="50" t="str">
        <f>TRESMILES!Z18</f>
        <v>&lt;a style='display: block; text-align: center; padding: 0px 0; font-size: 1.4em;' href='https://tresmiles.es/mapa.html?lat=42.647694&amp;lon=0.637000&amp;zoom=17'&gt;&lt;img src='/wp-content/uploads/icono-mapa-topografico-small.png' alt='Mapa' title='Mapa'&gt;&lt;/a&gt;</v>
      </c>
      <c r="H18" s="1" t="str">
        <f>TRESMILES!AA18</f>
        <v/>
      </c>
    </row>
    <row r="19" spans="1:8" x14ac:dyDescent="0.35">
      <c r="A19" s="1" t="str">
        <f>TRESMILES!C19</f>
        <v>PIRINEOS. Aneto - Maladeta</v>
      </c>
      <c r="B19" s="1" t="str">
        <f>TRESMILES!D19</f>
        <v>Pico Margalida</v>
      </c>
      <c r="C19" s="1" t="str">
        <f>IF(TRESMILES!E19="","",TRESMILES!E19)</f>
        <v>Tuca d'el Cabo de Barrancs</v>
      </c>
      <c r="D19" s="1">
        <f>TRESMILES!F19</f>
        <v>3251</v>
      </c>
      <c r="E19" s="1" t="str">
        <f>TRESMILES!G19&amp;", "&amp;TRESMILES!H19</f>
        <v>42.624500, 0.666000</v>
      </c>
      <c r="F19" s="50" t="str">
        <f>IF(TRESMILES!I19="","",TRESMILES!I19)</f>
        <v>F+</v>
      </c>
      <c r="G19" s="50" t="str">
        <f>TRESMILES!Z19</f>
        <v>&lt;a style='display: block; text-align: center; padding: 0px 0; font-size: 1.4em;' href='https://tresmiles.es/mapa.html?lat=42.624500&amp;lon=0.666000&amp;zoom=17'&gt;&lt;img src='/wp-content/uploads/icono-mapa-topografico-small.png' alt='Mapa' title='Mapa'&gt;&lt;/a&gt;</v>
      </c>
      <c r="H19" s="1" t="str">
        <f>TRESMILES!AA19</f>
        <v/>
      </c>
    </row>
    <row r="20" spans="1:8" x14ac:dyDescent="0.35">
      <c r="A20" s="1" t="str">
        <f>TRESMILES!C20</f>
        <v>PIRINEOS. Aneto - Maladeta</v>
      </c>
      <c r="B20" s="1" t="str">
        <f>TRESMILES!D20</f>
        <v>Maladeta Noreste</v>
      </c>
      <c r="C20" s="1" t="str">
        <f>IF(TRESMILES!E20="","",TRESMILES!E20)</f>
        <v/>
      </c>
      <c r="D20" s="1">
        <f>TRESMILES!F20</f>
        <v>3235</v>
      </c>
      <c r="E20" s="1" t="str">
        <f>TRESMILES!G20&amp;", "&amp;TRESMILES!H20</f>
        <v>42.647581, 0.642158</v>
      </c>
      <c r="F20" s="50" t="str">
        <f>IF(TRESMILES!I20="","",TRESMILES!I20)</f>
        <v>PD+</v>
      </c>
      <c r="G20" s="50" t="str">
        <f>TRESMILES!Z20</f>
        <v>&lt;a style='display: block; text-align: center; padding: 0px 0; font-size: 1.4em;' href='https://tresmiles.es/mapa.html?lat=42.647581&amp;lon=0.642158&amp;zoom=17'&gt;&lt;img src='/wp-content/uploads/icono-mapa-topografico-small.png' alt='Mapa' title='Mapa'&gt;&lt;/a&gt;</v>
      </c>
      <c r="H20" s="1" t="str">
        <f>TRESMILES!AA20</f>
        <v>&lt;div style='display: block; text-align: center; padding: 0px 0; font-size: 1.4em;'&gt;&lt;a href='#!' class='open-popup' data-info='ℹ POSIBLE DISCREPANCIA, ERROR O A ESTUDIAR. Otro nombre es "Antecima NE Maladeta". 11 m de prominencia según Cazafantasmas'&gt;&lt;img src='/wp-content/uploads/icono-informacion-small.png' alt='Más información' title='Más información'&gt;&lt;/a&gt;&lt;/div&gt;</v>
      </c>
    </row>
    <row r="21" spans="1:8" x14ac:dyDescent="0.35">
      <c r="A21" s="1" t="str">
        <f>TRESMILES!C21</f>
        <v>PIRINEOS. Aneto - Maladeta</v>
      </c>
      <c r="B21" s="1" t="str">
        <f>TRESMILES!D21</f>
        <v>Aguja del Collado de Coronas</v>
      </c>
      <c r="C21" s="1" t="str">
        <f>IF(TRESMILES!E21="","",TRESMILES!E21)</f>
        <v>Agulla de la Collada de Corones</v>
      </c>
      <c r="D21" s="1">
        <f>TRESMILES!F21</f>
        <v>3226</v>
      </c>
      <c r="E21" s="1" t="str">
        <f>TRESMILES!G21&amp;", "&amp;TRESMILES!H21</f>
        <v>42.634306, 0.652500</v>
      </c>
      <c r="F21" s="50" t="str">
        <f>IF(TRESMILES!I21="","",TRESMILES!I21)</f>
        <v>F+</v>
      </c>
      <c r="G21" s="50" t="str">
        <f>TRESMILES!Z21</f>
        <v>&lt;a style='display: block; text-align: center; padding: 0px 0; font-size: 1.4em;' href='https://tresmiles.es/mapa.html?lat=42.634306&amp;lon=0.652500&amp;zoom=17'&gt;&lt;img src='/wp-content/uploads/icono-mapa-topografico-small.png' alt='Mapa' title='Mapa'&gt;&lt;/a&gt;</v>
      </c>
      <c r="H21" s="1" t="str">
        <f>TRESMILES!AA21</f>
        <v/>
      </c>
    </row>
    <row r="22" spans="1:8" x14ac:dyDescent="0.35">
      <c r="A22" s="1" t="str">
        <f>TRESMILES!C22</f>
        <v>PIRINEOS. Aneto - Maladeta</v>
      </c>
      <c r="B22" s="1" t="str">
        <f>TRESMILES!D22</f>
        <v>Pico Sayó</v>
      </c>
      <c r="C22" s="1" t="str">
        <f>IF(TRESMILES!E22="","",TRESMILES!E22)</f>
        <v>Tuca de Sayó</v>
      </c>
      <c r="D22" s="1">
        <f>TRESMILES!F22</f>
        <v>3215</v>
      </c>
      <c r="E22" s="1" t="str">
        <f>TRESMILES!G22&amp;", "&amp;TRESMILES!H22</f>
        <v>42.651806, 0.629583</v>
      </c>
      <c r="F22" s="50" t="str">
        <f>IF(TRESMILES!I22="","",TRESMILES!I22)</f>
        <v>F+</v>
      </c>
      <c r="G22" s="50" t="str">
        <f>TRESMILES!Z22</f>
        <v>&lt;a style='display: block; text-align: center; padding: 0px 0; font-size: 1.4em;' href='https://tresmiles.es/mapa.html?lat=42.651806&amp;lon=0.629583&amp;zoom=17'&gt;&lt;img src='/wp-content/uploads/icono-mapa-topografico-small.png' alt='Mapa' title='Mapa'&gt;&lt;/a&gt;</v>
      </c>
      <c r="H22" s="1" t="str">
        <f>TRESMILES!AA22</f>
        <v>&lt;div style='display: block; text-align: center; padding: 0px 0; font-size: 1.4em;'&gt;&lt;a href='#!' class='open-popup' data-info='ℹ Otro nombre es "Pico Occidental de la Maladeta", según refiere la Guía Alejos'&gt;&lt;img src='/wp-content/uploads/icono-informacion-small.png' alt='Más información' title='Más información'&gt;&lt;/a&gt;&lt;/div&gt;</v>
      </c>
    </row>
    <row r="23" spans="1:8" x14ac:dyDescent="0.35">
      <c r="A23" s="1" t="str">
        <f>TRESMILES!C23</f>
        <v>PIRINEOS. Aneto - Maladeta</v>
      </c>
      <c r="B23" s="1" t="str">
        <f>TRESMILES!D23</f>
        <v>Antecima Sureste Russell</v>
      </c>
      <c r="C23" s="1" t="str">
        <f>IF(TRESMILES!E23="","",TRESMILES!E23)</f>
        <v/>
      </c>
      <c r="D23" s="1">
        <f>TRESMILES!F23</f>
        <v>3206</v>
      </c>
      <c r="E23" s="1" t="str">
        <f>TRESMILES!G23&amp;", "&amp;TRESMILES!H23</f>
        <v>42.617405, 0.671915</v>
      </c>
      <c r="F23" s="50" t="str">
        <f>IF(TRESMILES!I23="","",TRESMILES!I23)</f>
        <v>F+</v>
      </c>
      <c r="G23" s="50" t="str">
        <f>TRESMILES!Z23</f>
        <v>&lt;a style='display: block; text-align: center; padding: 0px 0; font-size: 1.4em;' href='https://tresmiles.es/mapa.html?lat=42.617405&amp;lon=0.671915&amp;zoom=17'&gt;&lt;img src='/wp-content/uploads/icono-mapa-topografico-small.png' alt='Mapa' title='Mapa'&gt;&lt;/a&gt;</v>
      </c>
      <c r="H23" s="1" t="str">
        <f>TRESMILES!AA23</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24" spans="1:8" x14ac:dyDescent="0.35">
      <c r="A24" s="1" t="str">
        <f>TRESMILES!C24</f>
        <v>PIRINEOS. Aneto - Maladeta</v>
      </c>
      <c r="B24" s="1" t="str">
        <f>TRESMILES!D24</f>
        <v>Pico Russell</v>
      </c>
      <c r="C24" s="1" t="str">
        <f>IF(TRESMILES!E24="","",TRESMILES!E24)</f>
        <v>Tuca d'el Cap de la Vall</v>
      </c>
      <c r="D24" s="1">
        <f>TRESMILES!F24</f>
        <v>3205</v>
      </c>
      <c r="E24" s="1" t="str">
        <f>TRESMILES!G24&amp;", "&amp;TRESMILES!H24</f>
        <v>42.618522, 0.670552</v>
      </c>
      <c r="F24" s="50" t="str">
        <f>IF(TRESMILES!I24="","",TRESMILES!I24)</f>
        <v>F+</v>
      </c>
      <c r="G24" s="50" t="str">
        <f>TRESMILES!Z24</f>
        <v>&lt;a style='display: block; text-align: center; padding: 0px 0; font-size: 1.4em;' href='https://tresmiles.es/mapa.html?lat=42.618522&amp;lon=0.670552&amp;zoom=17'&gt;&lt;img src='/wp-content/uploads/icono-mapa-topografico-small.png' alt='Mapa' title='Mapa'&gt;&lt;/a&gt;</v>
      </c>
      <c r="H24" s="1" t="str">
        <f>TRESMILES!AA24</f>
        <v>&lt;div style='display: block; text-align: center; padding: 0px 0; font-size: 1.4em;'&gt;&lt;a href='#!' class='open-popup' data-info='ℹ POSIBLE DISCREPANCIA, ERROR O A ESTUDIAR. IGEAR le ha puesto las mismas coordenadas y altitud que a la "Punta Brecha Russell" (oficialmente "Cap de la Vall"). Las coordenadas son las puestas aquí'&gt;&lt;img src='/wp-content/uploads/icono-informacion-small.png' alt='Más información' title='Más información'&gt;&lt;/a&gt;&lt;/div&gt;</v>
      </c>
    </row>
    <row r="25" spans="1:8" x14ac:dyDescent="0.35">
      <c r="A25" s="1" t="str">
        <f>TRESMILES!C25</f>
        <v>PIRINEOS. Aneto - Maladeta</v>
      </c>
      <c r="B25" s="1" t="str">
        <f>TRESMILES!D25</f>
        <v>Punta Brecha Russell</v>
      </c>
      <c r="C25" s="1" t="str">
        <f>IF(TRESMILES!E25="","",TRESMILES!E25)</f>
        <v>Cap de la Vall</v>
      </c>
      <c r="D25" s="1">
        <f>TRESMILES!F25</f>
        <v>3199</v>
      </c>
      <c r="E25" s="1" t="str">
        <f>TRESMILES!G25&amp;", "&amp;TRESMILES!H25</f>
        <v>42.621917, 0.667444</v>
      </c>
      <c r="F25" s="50" t="str">
        <f>IF(TRESMILES!I25="","",TRESMILES!I25)</f>
        <v>F+</v>
      </c>
      <c r="G25" s="50" t="str">
        <f>TRESMILES!Z25</f>
        <v>&lt;a style='display: block; text-align: center; padding: 0px 0; font-size: 1.4em;' href='https://tresmiles.es/mapa.html?lat=42.621917&amp;lon=0.667444&amp;zoom=17'&gt;&lt;img src='/wp-content/uploads/icono-mapa-topografico-small.png' alt='Mapa' title='Mapa'&gt;&lt;/a&gt;</v>
      </c>
      <c r="H25" s="1" t="str">
        <f>TRESMILES!AA25</f>
        <v/>
      </c>
    </row>
    <row r="26" spans="1:8" x14ac:dyDescent="0.35">
      <c r="A26" s="1" t="str">
        <f>TRESMILES!C26</f>
        <v>PIRINEOS. Aneto - Maladeta</v>
      </c>
      <c r="B26" s="1" t="str">
        <f>TRESMILES!D26</f>
        <v>Pico Mir</v>
      </c>
      <c r="C26" s="1" t="str">
        <f>IF(TRESMILES!E26="","",TRESMILES!E26)</f>
        <v>Tuca de Mur</v>
      </c>
      <c r="D26" s="1">
        <f>TRESMILES!F26</f>
        <v>3187</v>
      </c>
      <c r="E26" s="1" t="str">
        <f>TRESMILES!G26&amp;", "&amp;TRESMILES!H26</f>
        <v>42.652889, 0.628750</v>
      </c>
      <c r="F26" s="50" t="str">
        <f>IF(TRESMILES!I26="","",TRESMILES!I26)</f>
        <v>PD-</v>
      </c>
      <c r="G26" s="50" t="str">
        <f>TRESMILES!Z26</f>
        <v>&lt;a style='display: block; text-align: center; padding: 0px 0; font-size: 1.4em;' href='https://tresmiles.es/mapa.html?lat=42.652889&amp;lon=0.628750&amp;zoom=17'&gt;&lt;img src='/wp-content/uploads/icono-mapa-topografico-small.png' alt='Mapa' title='Mapa'&gt;&lt;/a&gt;</v>
      </c>
      <c r="H26" s="1" t="str">
        <f>TRESMILES!AA26</f>
        <v>&lt;div style='display: block; text-align: center; padding: 0px 0; font-size: 1.4em;'&gt;&lt;a href='#!' class='open-popup' data-info='ℹ Otro nombre es "Tercer Pico Occidental de la Maladeta", según refiere la Guía Alejos'&gt;&lt;img src='/wp-content/uploads/icono-informacion-small.png' alt='Más información' title='Más información'&gt;&lt;/a&gt;&lt;/div&gt;</v>
      </c>
    </row>
    <row r="27" spans="1:8" x14ac:dyDescent="0.35">
      <c r="A27" s="1" t="str">
        <f>TRESMILES!C27</f>
        <v>PIRINEOS. Aneto - Maladeta</v>
      </c>
      <c r="B27" s="1" t="str">
        <f>TRESMILES!D27</f>
        <v>Punta Delmás</v>
      </c>
      <c r="C27" s="1" t="str">
        <f>IF(TRESMILES!E27="","",TRESMILES!E27)</f>
        <v/>
      </c>
      <c r="D27" s="1">
        <f>TRESMILES!F27</f>
        <v>3170</v>
      </c>
      <c r="E27" s="1" t="str">
        <f>TRESMILES!G27&amp;", "&amp;TRESMILES!H27</f>
        <v>42.653902, 0.628458</v>
      </c>
      <c r="F27" s="50" t="str">
        <f>IF(TRESMILES!I27="","",TRESMILES!I27)</f>
        <v>PD-</v>
      </c>
      <c r="G27" s="50" t="str">
        <f>TRESMILES!Z27</f>
        <v>&lt;a style='display: block; text-align: center; padding: 0px 0; font-size: 1.4em;' href='https://tresmiles.es/mapa.html?lat=42.653902&amp;lon=0.628458&amp;zoom=17'&gt;&lt;img src='/wp-content/uploads/icono-mapa-topografico-small.png' alt='Mapa' title='Mapa'&gt;&lt;/a&gt;</v>
      </c>
      <c r="H27" s="1" t="str">
        <f>TRESMILES!AA27</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28" spans="1:8" x14ac:dyDescent="0.35">
      <c r="A28" s="1" t="str">
        <f>TRESMILES!C28</f>
        <v>PIRINEOS. Aneto - Maladeta</v>
      </c>
      <c r="B28" s="1" t="str">
        <f>TRESMILES!D28</f>
        <v>Pico Le Bondidier</v>
      </c>
      <c r="C28" s="1" t="str">
        <f>IF(TRESMILES!E28="","",TRESMILES!E28)</f>
        <v>Tuca d'el Morro de Cregüeña S</v>
      </c>
      <c r="D28" s="1">
        <f>TRESMILES!F28</f>
        <v>3153</v>
      </c>
      <c r="E28" s="1" t="str">
        <f>TRESMILES!G28&amp;", "&amp;TRESMILES!H28</f>
        <v>42.648028, 0.627472</v>
      </c>
      <c r="F28" s="50" t="str">
        <f>IF(TRESMILES!I28="","",TRESMILES!I28)</f>
        <v>PD</v>
      </c>
      <c r="G28" s="50" t="str">
        <f>TRESMILES!Z28</f>
        <v>&lt;a style='display: block; text-align: center; padding: 0px 0; font-size: 1.4em;' href='https://tresmiles.es/mapa.html?lat=42.648028&amp;lon=0.627472&amp;zoom=17'&gt;&lt;img src='/wp-content/uploads/icono-mapa-topografico-small.png' alt='Mapa' title='Mapa'&gt;&lt;/a&gt;</v>
      </c>
      <c r="H28" s="1" t="str">
        <f>TRESMILES!AA28</f>
        <v/>
      </c>
    </row>
    <row r="29" spans="1:8" x14ac:dyDescent="0.35">
      <c r="A29" s="1" t="str">
        <f>TRESMILES!C29</f>
        <v>PIRINEOS. Aneto - Maladeta</v>
      </c>
      <c r="B29" s="1" t="str">
        <f>TRESMILES!D29</f>
        <v>Pico Norte Le Bondidier</v>
      </c>
      <c r="C29" s="1" t="str">
        <f>IF(TRESMILES!E29="","",TRESMILES!E29)</f>
        <v>Tuca d'el Morro de Cregüeña N</v>
      </c>
      <c r="D29" s="1">
        <f>TRESMILES!F29</f>
        <v>3152</v>
      </c>
      <c r="E29" s="1" t="str">
        <f>TRESMILES!G29&amp;", "&amp;TRESMILES!H29</f>
        <v>42.648750, 0.627833</v>
      </c>
      <c r="F29" s="50" t="str">
        <f>IF(TRESMILES!I29="","",TRESMILES!I29)</f>
        <v>PD</v>
      </c>
      <c r="G29" s="50" t="str">
        <f>TRESMILES!Z29</f>
        <v>&lt;a style='display: block; text-align: center; padding: 0px 0; font-size: 1.4em;' href='https://tresmiles.es/mapa.html?lat=42.648750&amp;lon=0.627833&amp;zoom=17'&gt;&lt;img src='/wp-content/uploads/icono-mapa-topografico-small.png' alt='Mapa' title='Mapa'&gt;&lt;/a&gt;</v>
      </c>
      <c r="H29" s="1" t="str">
        <f>TRESMILES!AA29</f>
        <v>&lt;div style='display: block; text-align: center; padding: 0px 0; font-size: 1.4em;'&gt;&lt;a href='#!' class='open-popup' data-info='ℹ Otro nombre es "Antecima N. del Pico Le Bondidier"'&gt;&lt;img src='/wp-content/uploads/icono-informacion-small.png' alt='Más información' title='Más información'&gt;&lt;/a&gt;&lt;/div&gt;</v>
      </c>
    </row>
    <row r="30" spans="1:8" x14ac:dyDescent="0.35">
      <c r="A30" s="1" t="str">
        <f>TRESMILES!C30</f>
        <v>PIRINEOS. Aneto - Maladeta</v>
      </c>
      <c r="B30" s="1" t="str">
        <f>TRESMILES!D30</f>
        <v>Segundo Resalte de Salenques</v>
      </c>
      <c r="C30" s="1" t="str">
        <f>IF(TRESMILES!E30="","",TRESMILES!E30)</f>
        <v/>
      </c>
      <c r="D30" s="1">
        <f>TRESMILES!F30</f>
        <v>3148</v>
      </c>
      <c r="E30" s="1" t="str">
        <f>TRESMILES!G30&amp;", "&amp;TRESMILES!H30</f>
        <v>42.625356, 0.667447</v>
      </c>
      <c r="F30" s="50" t="str">
        <f>IF(TRESMILES!I30="","",TRESMILES!I30)</f>
        <v>PD</v>
      </c>
      <c r="G30" s="50" t="str">
        <f>TRESMILES!Z30</f>
        <v>&lt;a style='display: block; text-align: center; padding: 0px 0; font-size: 1.4em;' href='https://tresmiles.es/mapa.html?lat=42.625356&amp;lon=0.667447&amp;zoom=17'&gt;&lt;img src='/wp-content/uploads/icono-mapa-topografico-small.png' alt='Mapa' title='Mapa'&gt;&lt;/a&gt;</v>
      </c>
      <c r="H30" s="1" t="str">
        <f>TRESMILES!AA30</f>
        <v>&lt;div style='display: block; text-align: center; padding: 0px 0; font-size: 1.4em;'&gt;&lt;a href='#!' class='open-popup' data-info='ℹ POSIBLE DISCREPANCIA, ERROR O A ESTUDIAR. Lo tenía con dificultad D, pero pongo PD tal como indica Guía Alejos'&gt;&lt;img src='/wp-content/uploads/icono-informacion-small.png' alt='Más información' title='Más información'&gt;&lt;/a&gt;&lt;/div&gt;</v>
      </c>
    </row>
    <row r="31" spans="1:8" x14ac:dyDescent="0.35">
      <c r="A31" s="1" t="str">
        <f>TRESMILES!C31</f>
        <v>PIRINEOS. Aneto - Maladeta</v>
      </c>
      <c r="B31" s="1" t="str">
        <f>TRESMILES!D31</f>
        <v>Aguja Sur Russell</v>
      </c>
      <c r="C31" s="1" t="str">
        <f>IF(TRESMILES!E31="","",TRESMILES!E31)</f>
        <v/>
      </c>
      <c r="D31" s="1">
        <f>TRESMILES!F31</f>
        <v>3146</v>
      </c>
      <c r="E31" s="1" t="str">
        <f>TRESMILES!G31&amp;", "&amp;TRESMILES!H31</f>
        <v>42.616003, 0.672492</v>
      </c>
      <c r="F31" s="50" t="str">
        <f>IF(TRESMILES!I31="","",TRESMILES!I31)</f>
        <v>PD</v>
      </c>
      <c r="G31" s="50" t="str">
        <f>TRESMILES!Z31</f>
        <v>&lt;a style='display: block; text-align: center; padding: 0px 0; font-size: 1.4em;' href='https://tresmiles.es/mapa.html?lat=42.616003&amp;lon=0.672492&amp;zoom=17'&gt;&lt;img src='/wp-content/uploads/icono-mapa-topografico-small.png' alt='Mapa' title='Mapa'&gt;&lt;/a&gt;</v>
      </c>
      <c r="H31" s="1" t="str">
        <f>TRESMILES!AA31</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32" spans="1:8" x14ac:dyDescent="0.35">
      <c r="A32" s="1" t="str">
        <f>TRESMILES!C32</f>
        <v>PIRINEOS. Aneto - Maladeta</v>
      </c>
      <c r="B32" s="1" t="str">
        <f>TRESMILES!D32</f>
        <v>Diente de Alba</v>
      </c>
      <c r="C32" s="1" t="str">
        <f>IF(TRESMILES!E32="","",TRESMILES!E32)</f>
        <v/>
      </c>
      <c r="D32" s="1">
        <f>TRESMILES!F32</f>
        <v>3136</v>
      </c>
      <c r="E32" s="1" t="str">
        <f>TRESMILES!G32&amp;", "&amp;TRESMILES!H32</f>
        <v>42.653980, 0.624434</v>
      </c>
      <c r="F32" s="50" t="str">
        <f>IF(TRESMILES!I32="","",TRESMILES!I32)</f>
        <v>F+</v>
      </c>
      <c r="G32" s="50" t="str">
        <f>TRESMILES!Z32</f>
        <v>&lt;a style='display: block; text-align: center; padding: 0px 0; font-size: 1.4em;' href='https://tresmiles.es/mapa.html?lat=42.653980&amp;lon=0.624434&amp;zoom=17'&gt;&lt;img src='/wp-content/uploads/icono-mapa-topografico-small.png' alt='Mapa' title='Mapa'&gt;&lt;/a&gt;</v>
      </c>
      <c r="H32" s="1" t="str">
        <f>TRESMILES!AA32</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33" spans="1:8" x14ac:dyDescent="0.35">
      <c r="A33" s="1" t="str">
        <f>TRESMILES!C33</f>
        <v>PIRINEOS. Aneto - Maladeta</v>
      </c>
      <c r="B33" s="1" t="str">
        <f>TRESMILES!D33</f>
        <v>Primer Resalte de Salenques</v>
      </c>
      <c r="C33" s="1" t="str">
        <f>IF(TRESMILES!E33="","",TRESMILES!E33)</f>
        <v>Agulla d'Ixalenques</v>
      </c>
      <c r="D33" s="1">
        <f>TRESMILES!F33</f>
        <v>3132</v>
      </c>
      <c r="E33" s="1" t="str">
        <f>TRESMILES!G33&amp;", "&amp;TRESMILES!H33</f>
        <v>42.625333, 0.668500</v>
      </c>
      <c r="F33" s="50" t="str">
        <f>IF(TRESMILES!I33="","",TRESMILES!I33)</f>
        <v>PD</v>
      </c>
      <c r="G33" s="50" t="str">
        <f>TRESMILES!Z33</f>
        <v>&lt;a style='display: block; text-align: center; padding: 0px 0; font-size: 1.4em;' href='https://tresmiles.es/mapa.html?lat=42.625333&amp;lon=0.668500&amp;zoom=17'&gt;&lt;img src='/wp-content/uploads/icono-mapa-topografico-small.png' alt='Mapa' title='Mapa'&gt;&lt;/a&gt;</v>
      </c>
      <c r="H33" s="1" t="str">
        <f>TRESMILES!AA33</f>
        <v>&lt;div style='display: block; text-align: center; padding: 0px 0; font-size: 1.4em;'&gt;&lt;a href='#!' class='open-popup' data-info='ℹ Lo tenía con dificultad D, pero pongo PD tal como indica Guía Alejos'&gt;&lt;img src='/wp-content/uploads/icono-informacion-small.png' alt='Más información' title='Más información'&gt;&lt;/a&gt;&lt;/div&gt;</v>
      </c>
    </row>
    <row r="34" spans="1:8" x14ac:dyDescent="0.35">
      <c r="A34" s="1" t="str">
        <f>TRESMILES!C34</f>
        <v>PIRINEOS. Aneto - Maladeta</v>
      </c>
      <c r="B34" s="1" t="str">
        <f>TRESMILES!D34</f>
        <v>Diente de Alba</v>
      </c>
      <c r="C34" s="1" t="str">
        <f>IF(TRESMILES!E34="","",TRESMILES!E34)</f>
        <v>Dien d'Alba</v>
      </c>
      <c r="D34" s="1">
        <f>TRESMILES!F34</f>
        <v>3121</v>
      </c>
      <c r="E34" s="1" t="str">
        <f>TRESMILES!G34&amp;", "&amp;TRESMILES!H34</f>
        <v>42.653944, 0.624444</v>
      </c>
      <c r="F34" s="50" t="str">
        <f>IF(TRESMILES!I34="","",TRESMILES!I34)</f>
        <v>F+</v>
      </c>
      <c r="G34" s="50" t="str">
        <f>TRESMILES!Z34</f>
        <v>&lt;a style='display: block; text-align: center; padding: 0px 0; font-size: 1.4em;' href='https://tresmiles.es/mapa.html?lat=42.653944&amp;lon=0.624444&amp;zoom=17'&gt;&lt;img src='/wp-content/uploads/icono-mapa-topografico-small.png' alt='Mapa' title='Mapa'&gt;&lt;/a&gt;</v>
      </c>
      <c r="H34" s="1" t="str">
        <f>TRESMILES!AA34</f>
        <v/>
      </c>
    </row>
    <row r="35" spans="1:8" x14ac:dyDescent="0.35">
      <c r="A35" s="1" t="str">
        <f>TRESMILES!C35</f>
        <v>PIRINEOS. Aneto - Maladeta</v>
      </c>
      <c r="B35" s="1" t="str">
        <f>TRESMILES!D35</f>
        <v>Torre de Salenques</v>
      </c>
      <c r="C35" s="1" t="str">
        <f>IF(TRESMILES!E35="","",TRESMILES!E35)</f>
        <v>Torre d'Ixalenques</v>
      </c>
      <c r="D35" s="1">
        <f>TRESMILES!F35</f>
        <v>3116</v>
      </c>
      <c r="E35" s="1" t="str">
        <f>TRESMILES!G35&amp;", "&amp;TRESMILES!H35</f>
        <v>42.625361, 0.668917</v>
      </c>
      <c r="F35" s="50" t="str">
        <f>IF(TRESMILES!I35="","",TRESMILES!I35)</f>
        <v>D</v>
      </c>
      <c r="G35" s="50" t="str">
        <f>TRESMILES!Z35</f>
        <v>&lt;a style='display: block; text-align: center; padding: 0px 0; font-size: 1.4em;' href='https://tresmiles.es/mapa.html?lat=42.625361&amp;lon=0.668917&amp;zoom=17'&gt;&lt;img src='/wp-content/uploads/icono-mapa-topografico-small.png' alt='Mapa' title='Mapa'&gt;&lt;/a&gt;</v>
      </c>
      <c r="H35" s="1" t="str">
        <f>TRESMILES!AA35</f>
        <v/>
      </c>
    </row>
    <row r="36" spans="1:8" x14ac:dyDescent="0.35">
      <c r="A36" s="1" t="str">
        <f>TRESMILES!C36</f>
        <v>PIRINEOS. Aneto - Maladeta</v>
      </c>
      <c r="B36" s="1" t="str">
        <f>TRESMILES!D36</f>
        <v>Muela de Alba</v>
      </c>
      <c r="C36" s="1" t="str">
        <f>IF(TRESMILES!E36="","",TRESMILES!E36)</f>
        <v>Quixal d'Alba</v>
      </c>
      <c r="D36" s="1">
        <f>TRESMILES!F36</f>
        <v>3113</v>
      </c>
      <c r="E36" s="1" t="str">
        <f>TRESMILES!G36&amp;", "&amp;TRESMILES!H36</f>
        <v>42.653639, 0.625167</v>
      </c>
      <c r="F36" s="50" t="str">
        <f>IF(TRESMILES!I36="","",TRESMILES!I36)</f>
        <v>F</v>
      </c>
      <c r="G36" s="50" t="str">
        <f>TRESMILES!Z36</f>
        <v>&lt;a style='display: block; text-align: center; padding: 0px 0; font-size: 1.4em;' href='https://tresmiles.es/mapa.html?lat=42.653639&amp;lon=0.625167&amp;zoom=17'&gt;&lt;img src='/wp-content/uploads/icono-mapa-topografico-small.png' alt='Mapa' title='Mapa'&gt;&lt;/a&gt;</v>
      </c>
      <c r="H36" s="1" t="str">
        <f>TRESMILES!AA36</f>
        <v/>
      </c>
    </row>
    <row r="37" spans="1:8" x14ac:dyDescent="0.35">
      <c r="A37" s="1" t="str">
        <f>TRESMILES!C37</f>
        <v>PIRINEOS. Aneto - Maladeta</v>
      </c>
      <c r="B37" s="1" t="str">
        <f>TRESMILES!D37</f>
        <v>Pico de Alba</v>
      </c>
      <c r="C37" s="1" t="str">
        <f>IF(TRESMILES!E37="","",TRESMILES!E37)</f>
        <v>Tuca d'Alba</v>
      </c>
      <c r="D37" s="1">
        <f>TRESMILES!F37</f>
        <v>3112</v>
      </c>
      <c r="E37" s="1" t="str">
        <f>TRESMILES!G37&amp;", "&amp;TRESMILES!H37</f>
        <v>42.655639, 0.620944</v>
      </c>
      <c r="F37" s="50" t="str">
        <f>IF(TRESMILES!I37="","",TRESMILES!I37)</f>
        <v>F+</v>
      </c>
      <c r="G37" s="50" t="str">
        <f>TRESMILES!Z37</f>
        <v>&lt;a style='display: block; text-align: center; padding: 0px 0; font-size: 1.4em;' href='https://tresmiles.es/mapa.html?lat=42.655639&amp;lon=0.620944&amp;zoom=17'&gt;&lt;img src='/wp-content/uploads/icono-mapa-topografico-small.png' alt='Mapa' title='Mapa'&gt;&lt;/a&gt;</v>
      </c>
      <c r="H37" s="1" t="str">
        <f>TRESMILES!AA37</f>
        <v/>
      </c>
    </row>
    <row r="38" spans="1:8" x14ac:dyDescent="0.35">
      <c r="A38" s="1" t="str">
        <f>TRESMILES!C38</f>
        <v>PIRINEOS. Aneto - Maladeta</v>
      </c>
      <c r="B38" s="1" t="str">
        <f>TRESMILES!D38</f>
        <v>Punta de la brecha superior de Llosás</v>
      </c>
      <c r="C38" s="1" t="str">
        <f>IF(TRESMILES!E38="","",TRESMILES!E38)</f>
        <v>Agulla de la Brecha de Llosàs</v>
      </c>
      <c r="D38" s="1">
        <f>TRESMILES!F38</f>
        <v>3088</v>
      </c>
      <c r="E38" s="1" t="str">
        <f>TRESMILES!G38&amp;", "&amp;TRESMILES!H38</f>
        <v>42.628056, 0.650000</v>
      </c>
      <c r="F38" s="50" t="str">
        <f>IF(TRESMILES!I38="","",TRESMILES!I38)</f>
        <v>AD</v>
      </c>
      <c r="G38" s="50" t="str">
        <f>TRESMILES!Z38</f>
        <v>&lt;a style='display: block; text-align: center; padding: 0px 0; font-size: 1.4em;' href='https://tresmiles.es/mapa.html?lat=42.628056&amp;lon=0.650000&amp;zoom=17'&gt;&lt;img src='/wp-content/uploads/icono-mapa-topografico-small.png' alt='Mapa' title='Mapa'&gt;&lt;/a&gt;</v>
      </c>
      <c r="H38" s="1" t="str">
        <f>TRESMILES!AA38</f>
        <v>&lt;div style='display: block; text-align: center; padding: 0px 0; font-size: 1.4em;'&gt;&lt;a href='#!' class='open-popup' data-info='ℹ POSIBLE DISCREPANCIA, ERROR O A ESTUDIAR. Nuevo propuesto por Cazafantasmas, con 28 m de prominencia. Pyrenaica 2018. Parece que tiene un IV http://sempremoltmeslluny.blogspot.com/2019/09/punta-de-la-brecha-superior-de-llosas.html, https://cazafantasmas3000es.blogspot.com/2022/01/los-tresmiles-fantasmas-punta-de-la.html'&gt;&lt;img src='/wp-content/uploads/icono-informacion-small.png' alt='Más información' title='Más información'&gt;&lt;/a&gt;&lt;/div&gt;</v>
      </c>
    </row>
    <row r="39" spans="1:8" x14ac:dyDescent="0.35">
      <c r="A39" s="1" t="str">
        <f>TRESMILES!C39</f>
        <v>PIRINEOS. Aneto - Maladeta</v>
      </c>
      <c r="B39" s="1" t="str">
        <f>TRESMILES!D39</f>
        <v>Colmillo de Alba Oriental</v>
      </c>
      <c r="C39" s="1" t="str">
        <f>IF(TRESMILES!E39="","",TRESMILES!E39)</f>
        <v/>
      </c>
      <c r="D39" s="1">
        <f>TRESMILES!F39</f>
        <v>3087</v>
      </c>
      <c r="E39" s="1" t="str">
        <f>TRESMILES!G39&amp;", "&amp;TRESMILES!H39</f>
        <v>42.654250, 0.623472</v>
      </c>
      <c r="F39" s="50" t="str">
        <f>IF(TRESMILES!I39="","",TRESMILES!I39)</f>
        <v>PD</v>
      </c>
      <c r="G39" s="50" t="str">
        <f>TRESMILES!Z39</f>
        <v>&lt;a style='display: block; text-align: center; padding: 0px 0; font-size: 1.4em;' href='https://tresmiles.es/mapa.html?lat=42.654250&amp;lon=0.623472&amp;zoom=17'&gt;&lt;img src='/wp-content/uploads/icono-mapa-topografico-small.png' alt='Mapa' title='Mapa'&gt;&lt;/a&gt;</v>
      </c>
      <c r="H39" s="1" t="str">
        <f>TRESMILES!AA39</f>
        <v>&lt;div style='display: block; text-align: center; padding: 0px 0; font-size: 1.4em;'&gt;&lt;a href='#!' class='open-popup' data-info='ℹ POSIBLE DISCREPANCIA, ERROR O A ESTUDIAR. Se accede desde el collado Inferior de Alba continuando la cresta hacia el SSE y es la segunda cota. Otro nombre propuesto por Mendikat es "Incisivo Oriental de Alba" y le da 3.097 m de altitud y 14,1 m de prominencia. La primera cota es el "Colmillo de Alba Occidental", que no cumple requisito de tresmil (3092 m, pero no llega por poco a la prominencia de 10 m). '&gt;&lt;img src='/wp-content/uploads/icono-informacion-small.png' alt='Más información' title='Más información'&gt;&lt;/a&gt;&lt;/div&gt;</v>
      </c>
    </row>
    <row r="40" spans="1:8" x14ac:dyDescent="0.35">
      <c r="A40" s="1" t="str">
        <f>TRESMILES!C40</f>
        <v>PIRINEOS. Aneto - Maladeta</v>
      </c>
      <c r="B40" s="1" t="str">
        <f>TRESMILES!D40</f>
        <v>Aguja Suroeste del Pico Abadías</v>
      </c>
      <c r="C40" s="1" t="str">
        <f>IF(TRESMILES!E40="","",TRESMILES!E40)</f>
        <v>Agulla de la Roca de Cregüeña</v>
      </c>
      <c r="D40" s="1">
        <f>TRESMILES!F40</f>
        <v>3077</v>
      </c>
      <c r="E40" s="1" t="str">
        <f>TRESMILES!G40&amp;", "&amp;TRESMILES!H40</f>
        <v>42.641776, 0.636858</v>
      </c>
      <c r="F40" s="50" t="str">
        <f>IF(TRESMILES!I40="","",TRESMILES!I40)</f>
        <v>D</v>
      </c>
      <c r="G40" s="50" t="str">
        <f>TRESMILES!Z40</f>
        <v>&lt;a style='display: block; text-align: center; padding: 0px 0; font-size: 1.4em;' href='https://tresmiles.es/mapa.html?lat=42.641776&amp;lon=0.636858&amp;zoom=17'&gt;&lt;img src='/wp-content/uploads/icono-mapa-topografico-small.png' alt='Mapa' title='Mapa'&gt;&lt;/a&gt;</v>
      </c>
      <c r="H40" s="1" t="str">
        <f>TRESMILES!AA40</f>
        <v>&lt;div style='display: block; text-align: center; padding: 0px 0; font-size: 1.4em;'&gt;&lt;a href='#!' class='open-popup' data-info='ℹ https://www.mendikat.net/com/mount/12961'&gt;&lt;img src='/wp-content/uploads/icono-informacion-small.png' alt='Más información' title='Más información'&gt;&lt;/a&gt;&lt;/div&gt;</v>
      </c>
    </row>
    <row r="41" spans="1:8" x14ac:dyDescent="0.35">
      <c r="A41" s="1" t="str">
        <f>TRESMILES!C41</f>
        <v>PIRINEOS. Aneto - Maladeta</v>
      </c>
      <c r="B41" s="1" t="str">
        <f>TRESMILES!D41</f>
        <v>Aguja Haurillon</v>
      </c>
      <c r="C41" s="1" t="str">
        <f>IF(TRESMILES!E41="","",TRESMILES!E41)</f>
        <v>Agulla d'Haurillon</v>
      </c>
      <c r="D41" s="1">
        <f>TRESMILES!F41</f>
        <v>3073</v>
      </c>
      <c r="E41" s="1" t="str">
        <f>TRESMILES!G41&amp;", "&amp;TRESMILES!H41</f>
        <v>42.635250, 0.636972</v>
      </c>
      <c r="F41" s="50" t="str">
        <f>IF(TRESMILES!I41="","",TRESMILES!I41)</f>
        <v>AD</v>
      </c>
      <c r="G41" s="50" t="str">
        <f>TRESMILES!Z41</f>
        <v>&lt;a style='display: block; text-align: center; padding: 0px 0; font-size: 1.4em;' href='https://tresmiles.es/mapa.html?lat=42.635250&amp;lon=0.636972&amp;zoom=17'&gt;&lt;img src='/wp-content/uploads/icono-mapa-topografico-small.png' alt='Mapa' title='Mapa'&gt;&lt;/a&gt;</v>
      </c>
      <c r="H41" s="1" t="str">
        <f>TRESMILES!AA41</f>
        <v/>
      </c>
    </row>
    <row r="42" spans="1:8" x14ac:dyDescent="0.35">
      <c r="A42" s="1" t="str">
        <f>TRESMILES!C42</f>
        <v>PIRINEOS. Aneto - Maladeta</v>
      </c>
      <c r="B42" s="1" t="str">
        <f>TRESMILES!D42</f>
        <v>Aguja Franqueville</v>
      </c>
      <c r="C42" s="1" t="str">
        <f>IF(TRESMILES!E42="","",TRESMILES!E42)</f>
        <v>Agulla de Franqueville</v>
      </c>
      <c r="D42" s="1">
        <f>TRESMILES!F42</f>
        <v>3061</v>
      </c>
      <c r="E42" s="1" t="str">
        <f>TRESMILES!G42&amp;", "&amp;TRESMILES!H42</f>
        <v>42.625139, 0.646806</v>
      </c>
      <c r="F42" s="50" t="str">
        <f>IF(TRESMILES!I42="","",TRESMILES!I42)</f>
        <v>PD</v>
      </c>
      <c r="G42" s="50" t="str">
        <f>TRESMILES!Z42</f>
        <v>&lt;a style='display: block; text-align: center; padding: 0px 0; font-size: 1.4em;' href='https://tresmiles.es/mapa.html?lat=42.625139&amp;lon=0.646806&amp;zoom=17'&gt;&lt;img src='/wp-content/uploads/icono-mapa-topografico-small.png' alt='Mapa' title='Mapa'&gt;&lt;/a&gt;</v>
      </c>
      <c r="H42" s="1" t="str">
        <f>TRESMILES!AA42</f>
        <v>&lt;div style='display: block; text-align: center; padding: 0px 0; font-size: 1.4em;'&gt;&lt;a href='#!' class='open-popup' data-info='ℹ Desde brecha inferior llosás bajar para bordear tchihtcheff y aparecer en su brecha norte (bajo el rápel de 80 m). Franquear por cara occidental'&gt;&lt;img src='/wp-content/uploads/icono-informacion-small.png' alt='Más información' title='Más información'&gt;&lt;/a&gt;&lt;/div&gt;</v>
      </c>
    </row>
    <row r="43" spans="1:8" x14ac:dyDescent="0.35">
      <c r="A43" s="1" t="str">
        <f>TRESMILES!C43</f>
        <v>PIRINEOS. Aneto - Maladeta</v>
      </c>
      <c r="B43" s="1" t="str">
        <f>TRESMILES!D43</f>
        <v>Pico de Ballibierna</v>
      </c>
      <c r="C43" s="1" t="str">
        <f>IF(TRESMILES!E43="","",TRESMILES!E43)</f>
        <v>Tuca de Vallibierna / Roca Bllanca</v>
      </c>
      <c r="D43" s="1">
        <f>TRESMILES!F43</f>
        <v>3059</v>
      </c>
      <c r="E43" s="1" t="str">
        <f>TRESMILES!G43&amp;", "&amp;TRESMILES!H43</f>
        <v>42.593944, 0.653278</v>
      </c>
      <c r="F43" s="50" t="str">
        <f>IF(TRESMILES!I43="","",TRESMILES!I43)</f>
        <v>F</v>
      </c>
      <c r="G43" s="50" t="str">
        <f>TRESMILES!Z43</f>
        <v>&lt;a style='display: block; text-align: center; padding: 0px 0; font-size: 1.4em;' href='https://tresmiles.es/mapa.html?lat=42.593944&amp;lon=0.653278&amp;zoom=17'&gt;&lt;img src='/wp-content/uploads/icono-mapa-topografico-small.png' alt='Mapa' title='Mapa'&gt;&lt;/a&gt;</v>
      </c>
      <c r="H43" s="1" t="str">
        <f>TRESMILES!AA43</f>
        <v/>
      </c>
    </row>
    <row r="44" spans="1:8" x14ac:dyDescent="0.35">
      <c r="A44" s="1" t="str">
        <f>TRESMILES!C44</f>
        <v>PIRINEOS. Aneto - Maladeta</v>
      </c>
      <c r="B44" s="1" t="str">
        <f>TRESMILES!D44</f>
        <v>Aguja de Alba</v>
      </c>
      <c r="C44" s="1" t="str">
        <f>IF(TRESMILES!E44="","",TRESMILES!E44)</f>
        <v/>
      </c>
      <c r="D44" s="1">
        <f>TRESMILES!F44</f>
        <v>3054</v>
      </c>
      <c r="E44" s="1" t="str">
        <f>TRESMILES!G44&amp;", "&amp;TRESMILES!H44</f>
        <v>42.655602, 0.618662</v>
      </c>
      <c r="F44" s="50" t="str">
        <f>IF(TRESMILES!I44="","",TRESMILES!I44)</f>
        <v>PD</v>
      </c>
      <c r="G44" s="50" t="str">
        <f>TRESMILES!Z44</f>
        <v>&lt;a style='display: block; text-align: center; padding: 0px 0; font-size: 1.4em;' href='https://tresmiles.es/mapa.html?lat=42.655602&amp;lon=0.618662&amp;zoom=17'&gt;&lt;img src='/wp-content/uploads/icono-mapa-topografico-small.png' alt='Mapa' title='Mapa'&gt;&lt;/a&gt;</v>
      </c>
      <c r="H44" s="1" t="str">
        <f>TRESMILES!AA44</f>
        <v>&lt;div style='display: block; text-align: center; padding: 0px 0; font-size: 1.4em;'&gt;&lt;a href='#!' class='open-popup' data-info='ℹ POSIBLE DISCREPANCIA, ERROR O A ESTUDIAR. A. a estudiar: 10 m prominencia dudosa. Acceso: bajar a canal, subir haciendo zetas hasta horcada'&gt;&lt;img src='/wp-content/uploads/icono-informacion-small.png' alt='Más información' title='Más información'&gt;&lt;/a&gt;&lt;/div&gt;</v>
      </c>
    </row>
    <row r="45" spans="1:8" x14ac:dyDescent="0.35">
      <c r="A45" s="1" t="str">
        <f>TRESMILES!C45</f>
        <v>PIRINEOS. Aneto - Maladeta</v>
      </c>
      <c r="B45" s="1" t="str">
        <f>TRESMILES!D45</f>
        <v>Punta Oriental Russell</v>
      </c>
      <c r="C45" s="1" t="str">
        <f>IF(TRESMILES!E45="","",TRESMILES!E45)</f>
        <v>Cap de la Tartereta</v>
      </c>
      <c r="D45" s="1">
        <f>TRESMILES!F45</f>
        <v>3051</v>
      </c>
      <c r="E45" s="1" t="str">
        <f>TRESMILES!G45&amp;", "&amp;TRESMILES!H45</f>
        <v>42.616556, 0.677028</v>
      </c>
      <c r="F45" s="50" t="str">
        <f>IF(TRESMILES!I45="","",TRESMILES!I45)</f>
        <v>F+</v>
      </c>
      <c r="G45" s="50" t="str">
        <f>TRESMILES!Z45</f>
        <v>&lt;a style='display: block; text-align: center; padding: 0px 0; font-size: 1.4em;' href='https://tresmiles.es/mapa.html?lat=42.616556&amp;lon=0.677028&amp;zoom=17'&gt;&lt;img src='/wp-content/uploads/icono-mapa-topografico-small.png' alt='Mapa' title='Mapa'&gt;&lt;/a&gt;</v>
      </c>
      <c r="H45" s="1" t="str">
        <f>TRESMILES!AA45</f>
        <v/>
      </c>
    </row>
    <row r="46" spans="1:8" x14ac:dyDescent="0.35">
      <c r="A46" s="1" t="str">
        <f>TRESMILES!C46</f>
        <v>PIRINEOS. Aneto - Maladeta</v>
      </c>
      <c r="B46" s="1" t="str">
        <f>TRESMILES!D46</f>
        <v>Pico de Aragüells</v>
      </c>
      <c r="C46" s="1" t="str">
        <f>IF(TRESMILES!E46="","",TRESMILES!E46)</f>
        <v>Tuca de la Collada de Cregüeña</v>
      </c>
      <c r="D46" s="1">
        <f>TRESMILES!F46</f>
        <v>3048</v>
      </c>
      <c r="E46" s="1" t="str">
        <f>TRESMILES!G46&amp;", "&amp;TRESMILES!H46</f>
        <v>42.631250, 0.627583</v>
      </c>
      <c r="F46" s="50" t="str">
        <f>IF(TRESMILES!I46="","",TRESMILES!I46)</f>
        <v>F</v>
      </c>
      <c r="G46" s="50" t="str">
        <f>TRESMILES!Z46</f>
        <v>&lt;a style='display: block; text-align: center; padding: 0px 0; font-size: 1.4em;' href='https://tresmiles.es/mapa.html?lat=42.631250&amp;lon=0.627583&amp;zoom=17'&gt;&lt;img src='/wp-content/uploads/icono-mapa-topografico-small.png' alt='Mapa' title='Mapa'&gt;&lt;/a&gt;</v>
      </c>
      <c r="H46" s="1" t="str">
        <f>TRESMILES!AA46</f>
        <v/>
      </c>
    </row>
    <row r="47" spans="1:8" x14ac:dyDescent="0.35">
      <c r="A47" s="1" t="str">
        <f>TRESMILES!C47</f>
        <v>PIRINEOS. Aneto - Maladeta</v>
      </c>
      <c r="B47" s="1" t="str">
        <f>TRESMILES!D47</f>
        <v>Aguja Tchihatcheff</v>
      </c>
      <c r="C47" s="1" t="str">
        <f>IF(TRESMILES!E47="","",TRESMILES!E47)</f>
        <v>Forqueta de Llosàs / Agulla deTchihatcheff</v>
      </c>
      <c r="D47" s="1">
        <f>TRESMILES!F47</f>
        <v>3045</v>
      </c>
      <c r="E47" s="1" t="str">
        <f>TRESMILES!G47&amp;", "&amp;TRESMILES!H47</f>
        <v>42.624722, 0.645611</v>
      </c>
      <c r="F47" s="50" t="str">
        <f>IF(TRESMILES!I47="","",TRESMILES!I47)</f>
        <v>AD</v>
      </c>
      <c r="G47" s="50" t="str">
        <f>TRESMILES!Z47</f>
        <v>&lt;a style='display: block; text-align: center; padding: 0px 0; font-size: 1.4em;' href='https://tresmiles.es/mapa.html?lat=42.624722&amp;lon=0.645611&amp;zoom=17'&gt;&lt;img src='/wp-content/uploads/icono-mapa-topografico-small.png' alt='Mapa' title='Mapa'&gt;&lt;/a&gt;</v>
      </c>
      <c r="H47" s="1" t="str">
        <f>TRESMILES!AA47</f>
        <v/>
      </c>
    </row>
    <row r="48" spans="1:8" x14ac:dyDescent="0.35">
      <c r="A48" s="1" t="str">
        <f>TRESMILES!C48</f>
        <v>PIRINEOS. Aneto - Maladeta</v>
      </c>
      <c r="B48" s="1" t="str">
        <f>TRESMILES!D48</f>
        <v>Aguja de Cregüeña</v>
      </c>
      <c r="C48" s="1" t="str">
        <f>IF(TRESMILES!E48="","",TRESMILES!E48)</f>
        <v/>
      </c>
      <c r="D48" s="1">
        <f>TRESMILES!F48</f>
        <v>3043</v>
      </c>
      <c r="E48" s="1" t="str">
        <f>TRESMILES!G48&amp;", "&amp;TRESMILES!H48</f>
        <v>42.634669, 0.635737</v>
      </c>
      <c r="F48" s="50" t="str">
        <f>IF(TRESMILES!I48="","",TRESMILES!I48)</f>
        <v>PD</v>
      </c>
      <c r="G48" s="50" t="str">
        <f>TRESMILES!Z48</f>
        <v>&lt;a style='display: block; text-align: center; padding: 0px 0; font-size: 1.4em;' href='https://tresmiles.es/mapa.html?lat=42.634669&amp;lon=0.635737&amp;zoom=17'&gt;&lt;img src='/wp-content/uploads/icono-mapa-topografico-small.png' alt='Mapa' title='Mapa'&gt;&lt;/a&gt;</v>
      </c>
      <c r="H48" s="1" t="str">
        <f>TRESMILES!AA48</f>
        <v>&lt;div style='display: block; text-align: center; padding: 0px 0; font-size: 1.4em;'&gt;&lt;a href='#!' class='open-popup' data-info='ℹ POSIBLE DISCREPANCIA, ERROR O A ESTUDIAR. En OSM está mal puesto como "Agulla de la Roca de Cregüeña", pero ese nombre corresponde a la "Aguja Suroeste del Pico Abadías" que está al norte de esta cresta de forma separada, en 42.641776, 0.636858. Además, es un posible error del IGEAR, al posicionar mal el "Tucón de la Crencha de Cregüeña", que tiene mucha más lógica que sea el que no ha inventariado y que es la "Aguja de Cregüeña", cuya posición real es 42.63467, 0.63574'&gt;&lt;img src='/wp-content/uploads/icono-informacion-small.png' alt='Más información' title='Más información'&gt;&lt;/a&gt;&lt;/div&gt;</v>
      </c>
    </row>
    <row r="49" spans="1:8" x14ac:dyDescent="0.35">
      <c r="A49" s="1" t="str">
        <f>TRESMILES!C49</f>
        <v>PIRINEOS. Aneto - Maladeta</v>
      </c>
      <c r="B49" s="1" t="str">
        <f>TRESMILES!D49</f>
        <v>Aguja Juncadella</v>
      </c>
      <c r="C49" s="1" t="str">
        <f>IF(TRESMILES!E49="","",TRESMILES!E49)</f>
        <v>Agulla de Juncadella</v>
      </c>
      <c r="D49" s="1">
        <f>TRESMILES!F49</f>
        <v>3041</v>
      </c>
      <c r="E49" s="1" t="str">
        <f>TRESMILES!G49&amp;", "&amp;TRESMILES!H49</f>
        <v>42.633438, 0.632213</v>
      </c>
      <c r="F49" s="50" t="str">
        <f>IF(TRESMILES!I49="","",TRESMILES!I49)</f>
        <v>F+</v>
      </c>
      <c r="G49" s="50" t="str">
        <f>TRESMILES!Z49</f>
        <v>&lt;a style='display: block; text-align: center; padding: 0px 0; font-size: 1.4em;' href='https://tresmiles.es/mapa.html?lat=42.633438&amp;lon=0.632213&amp;zoom=17'&gt;&lt;img src='/wp-content/uploads/icono-mapa-topografico-small.png' alt='Mapa' title='Mapa'&gt;&lt;/a&gt;</v>
      </c>
      <c r="H49" s="1" t="str">
        <f>TRESMILES!AA49</f>
        <v/>
      </c>
    </row>
    <row r="50" spans="1:8" x14ac:dyDescent="0.35">
      <c r="A50" s="1" t="str">
        <f>TRESMILES!C50</f>
        <v>PIRINEOS. Aneto - Maladeta</v>
      </c>
      <c r="B50" s="1" t="str">
        <f>TRESMILES!D50</f>
        <v>Aguja Suroeste Russell</v>
      </c>
      <c r="C50" s="1" t="str">
        <f>IF(TRESMILES!E50="","",TRESMILES!E50)</f>
        <v>Agulla de la Solaneta</v>
      </c>
      <c r="D50" s="1">
        <f>TRESMILES!F50</f>
        <v>3038</v>
      </c>
      <c r="E50" s="1" t="str">
        <f>TRESMILES!G50&amp;", "&amp;TRESMILES!H50</f>
        <v>42.616947, 0.667645</v>
      </c>
      <c r="F50" s="50" t="str">
        <f>IF(TRESMILES!I50="","",TRESMILES!I50)</f>
        <v>PD</v>
      </c>
      <c r="G50" s="50" t="str">
        <f>TRESMILES!Z50</f>
        <v>&lt;a style='display: block; text-align: center; padding: 0px 0; font-size: 1.4em;' href='https://tresmiles.es/mapa.html?lat=42.616947&amp;lon=0.667645&amp;zoom=17'&gt;&lt;img src='/wp-content/uploads/icono-mapa-topografico-small.png' alt='Mapa' title='Mapa'&gt;&lt;/a&gt;</v>
      </c>
      <c r="H50" s="1" t="str">
        <f>TRESMILES!AA50</f>
        <v>&lt;div style='display: block; text-align: center; padding: 0px 0; font-size: 1.4em;'&gt;&lt;a href='#!' class='open-popup' data-info='ℹ Las coordenadas IGEAR (42.619167, 0.667694) son erróneas y además se ve fácil: ese punto está situado al noroeste de la cima principal (Pico Russell). En OSM están correctas y son las que pongo aquí'&gt;&lt;img src='/wp-content/uploads/icono-informacion-small.png' alt='Más información' title='Más información'&gt;&lt;/a&gt;&lt;/div&gt;</v>
      </c>
    </row>
    <row r="51" spans="1:8" x14ac:dyDescent="0.35">
      <c r="A51" s="1" t="str">
        <f>TRESMILES!C51</f>
        <v>PIRINEOS. Aneto - Maladeta</v>
      </c>
      <c r="B51" s="1" t="str">
        <f>TRESMILES!D51</f>
        <v>Aguja Argarot</v>
      </c>
      <c r="C51" s="1" t="str">
        <f>IF(TRESMILES!E51="","",TRESMILES!E51)</f>
        <v>Agulla d'Argarot</v>
      </c>
      <c r="D51" s="1">
        <f>TRESMILES!F51</f>
        <v>3036</v>
      </c>
      <c r="E51" s="1" t="str">
        <f>TRESMILES!G51&amp;", "&amp;TRESMILES!H51</f>
        <v>42.624361, 0.644778</v>
      </c>
      <c r="F51" s="50" t="str">
        <f>IF(TRESMILES!I51="","",TRESMILES!I51)</f>
        <v>PD-</v>
      </c>
      <c r="G51" s="50" t="str">
        <f>TRESMILES!Z51</f>
        <v>&lt;a style='display: block; text-align: center; padding: 0px 0; font-size: 1.4em;' href='https://tresmiles.es/mapa.html?lat=42.624361&amp;lon=0.644778&amp;zoom=17'&gt;&lt;img src='/wp-content/uploads/icono-mapa-topografico-small.png' alt='Mapa' title='Mapa'&gt;&lt;/a&gt;</v>
      </c>
      <c r="H51" s="1" t="str">
        <f>TRESMILES!AA51</f>
        <v/>
      </c>
    </row>
    <row r="52" spans="1:8" x14ac:dyDescent="0.35">
      <c r="A52" s="1" t="str">
        <f>TRESMILES!C52</f>
        <v>PIRINEOS. Aneto - Maladeta</v>
      </c>
      <c r="B52" s="1" t="str">
        <f>TRESMILES!D52</f>
        <v>Argarot Sur</v>
      </c>
      <c r="C52" s="1" t="str">
        <f>IF(TRESMILES!E52="","",TRESMILES!E52)</f>
        <v>Tuqueta de la Crencha</v>
      </c>
      <c r="D52" s="1">
        <f>TRESMILES!F52</f>
        <v>3032</v>
      </c>
      <c r="E52" s="1" t="str">
        <f>TRESMILES!G52&amp;", "&amp;TRESMILES!H52</f>
        <v>42.623694, 0.644722</v>
      </c>
      <c r="F52" s="50" t="str">
        <f>IF(TRESMILES!I52="","",TRESMILES!I52)</f>
        <v>PD-</v>
      </c>
      <c r="G52" s="50" t="str">
        <f>TRESMILES!Z52</f>
        <v>&lt;a style='display: block; text-align: center; padding: 0px 0; font-size: 1.4em;' href='https://tresmiles.es/mapa.html?lat=42.623694&amp;lon=0.644722&amp;zoom=17'&gt;&lt;img src='/wp-content/uploads/icono-mapa-topografico-small.png' alt='Mapa' title='Mapa'&gt;&lt;/a&gt;</v>
      </c>
      <c r="H52" s="1" t="str">
        <f>TRESMILES!AA52</f>
        <v/>
      </c>
    </row>
    <row r="53" spans="1:8" x14ac:dyDescent="0.35">
      <c r="A53" s="1" t="str">
        <f>TRESMILES!C53</f>
        <v>PIRINEOS. Aneto - Maladeta</v>
      </c>
      <c r="B53" s="1" t="str">
        <f>TRESMILES!D53</f>
        <v>Sin nombre clásico</v>
      </c>
      <c r="C53" s="1" t="str">
        <f>IF(TRESMILES!E53="","",TRESMILES!E53)</f>
        <v>Tucón de la Crencha de Cregüeña</v>
      </c>
      <c r="D53" s="1">
        <f>TRESMILES!F53</f>
        <v>3022</v>
      </c>
      <c r="E53" s="1" t="str">
        <f>TRESMILES!G53&amp;", "&amp;TRESMILES!H53</f>
        <v>42.633611, 0.633250</v>
      </c>
      <c r="F53" s="50" t="str">
        <f>IF(TRESMILES!I53="","",TRESMILES!I53)</f>
        <v/>
      </c>
      <c r="G53" s="50" t="str">
        <f>TRESMILES!Z53</f>
        <v>&lt;a style='display: block; text-align: center; padding: 0px 0; font-size: 1.4em;' href='https://tresmiles.es/mapa.html?lat=42.633611&amp;lon=0.633250&amp;zoom=17'&gt;&lt;img src='/wp-content/uploads/icono-mapa-topografico-small.png' alt='Mapa' title='Mapa'&gt;&lt;/a&gt;</v>
      </c>
      <c r="H53" s="1" t="str">
        <f>TRESMILES!AA53</f>
        <v>&lt;div style='display: block; text-align: center; padding: 0px 0; font-size: 1.4em;'&gt;&lt;a href='#!' class='open-popup' data-info='ℹ POSIBLE DISCREPANCIA, ERROR O A ESTUDIAR. Estaría entre la Aguja de Cregüeña y la Aguja Juncadella. En OSM está desplazado ligeramente al nordeste, en (42.633955, 0.634192)'&gt;&lt;img src='/wp-content/uploads/icono-informacion-small.png' alt='Más información' title='Más información'&gt;&lt;/a&gt;&lt;/div&gt;</v>
      </c>
    </row>
    <row r="54" spans="1:8" x14ac:dyDescent="0.35">
      <c r="A54" s="1" t="str">
        <f>TRESMILES!C54</f>
        <v>PIRINEOS. Aneto - Maladeta</v>
      </c>
      <c r="B54" s="1" t="str">
        <f>TRESMILES!D54</f>
        <v>Forca Estasen</v>
      </c>
      <c r="C54" s="1" t="str">
        <f>IF(TRESMILES!E54="","",TRESMILES!E54)</f>
        <v>Cap d'Ixalenques</v>
      </c>
      <c r="D54" s="1">
        <f>TRESMILES!F54</f>
        <v>3019</v>
      </c>
      <c r="E54" s="1" t="str">
        <f>TRESMILES!G54&amp;", "&amp;TRESMILES!H54</f>
        <v>42.625083, 0.673528</v>
      </c>
      <c r="F54" s="50" t="str">
        <f>IF(TRESMILES!I54="","",TRESMILES!I54)</f>
        <v>PD-</v>
      </c>
      <c r="G54" s="50" t="str">
        <f>TRESMILES!Z54</f>
        <v>&lt;a style='display: block; text-align: center; padding: 0px 0; font-size: 1.4em;' href='https://tresmiles.es/mapa.html?lat=42.625083&amp;lon=0.673528&amp;zoom=17'&gt;&lt;img src='/wp-content/uploads/icono-mapa-topografico-small.png' alt='Mapa' title='Mapa'&gt;&lt;/a&gt;</v>
      </c>
      <c r="H54" s="1" t="str">
        <f>TRESMILES!AA54</f>
        <v/>
      </c>
    </row>
    <row r="55" spans="1:8" x14ac:dyDescent="0.35">
      <c r="A55" s="1" t="str">
        <f>TRESMILES!C55</f>
        <v>PIRINEOS. Aneto - Maladeta</v>
      </c>
      <c r="B55" s="1" t="str">
        <f>TRESMILES!D55</f>
        <v>Tuc de Molières / Tuc de Mulleres</v>
      </c>
      <c r="C55" s="1" t="str">
        <f>IF(TRESMILES!E55="","",TRESMILES!E55)</f>
        <v>Tuca de Mulleres / Cap de Mulleres</v>
      </c>
      <c r="D55" s="1">
        <f>TRESMILES!F55</f>
        <v>3009</v>
      </c>
      <c r="E55" s="1" t="str">
        <f>TRESMILES!G55&amp;", "&amp;TRESMILES!H55</f>
        <v>42.629472, 0.698556</v>
      </c>
      <c r="F55" s="50" t="str">
        <f>IF(TRESMILES!I55="","",TRESMILES!I55)</f>
        <v>F</v>
      </c>
      <c r="G55" s="50" t="str">
        <f>TRESMILES!Z55</f>
        <v>&lt;a style='display: block; text-align: center; padding: 0px 0; font-size: 1.4em;' href='https://tresmiles.es/mapa.html?lat=42.629472&amp;lon=0.698556&amp;zoom=17'&gt;&lt;img src='/wp-content/uploads/icono-mapa-topografico-small.png' alt='Mapa' title='Mapa'&gt;&lt;/a&gt;</v>
      </c>
      <c r="H55" s="1" t="str">
        <f>TRESMILES!AA55</f>
        <v/>
      </c>
    </row>
    <row r="56" spans="1:8" x14ac:dyDescent="0.35">
      <c r="A56" s="1" t="str">
        <f>TRESMILES!C56</f>
        <v>PIRINEOS. Balaitous - Picos del Infierno</v>
      </c>
      <c r="B56" s="1" t="str">
        <f>TRESMILES!D56</f>
        <v>Balaïtous / Balaitous</v>
      </c>
      <c r="C56" s="1" t="str">
        <f>IF(TRESMILES!E56="","",TRESMILES!E56)</f>
        <v>Pico Moros / Balaitús</v>
      </c>
      <c r="D56" s="1">
        <f>TRESMILES!F56</f>
        <v>3146</v>
      </c>
      <c r="E56" s="1" t="str">
        <f>TRESMILES!G56&amp;", "&amp;TRESMILES!H56</f>
        <v>42.838917, -0.290250</v>
      </c>
      <c r="F56" s="50" t="str">
        <f>IF(TRESMILES!I56="","",TRESMILES!I56)</f>
        <v>F+</v>
      </c>
      <c r="G56" s="50" t="str">
        <f>TRESMILES!Z56</f>
        <v>&lt;a style='display: block; text-align: center; padding: 0px 0; font-size: 1.4em;' href='https://tresmiles.es/mapa.html?lat=42.838917&amp;lon=-0.290250&amp;zoom=17'&gt;&lt;img src='/wp-content/uploads/icono-mapa-topografico-small.png' alt='Mapa' title='Mapa'&gt;&lt;/a&gt;</v>
      </c>
      <c r="H56" s="1" t="str">
        <f>TRESMILES!AA56</f>
        <v/>
      </c>
    </row>
    <row r="57" spans="1:8" x14ac:dyDescent="0.35">
      <c r="A57" s="1" t="str">
        <f>TRESMILES!C57</f>
        <v>PIRINEOS. Balaitous - Picos del Infierno</v>
      </c>
      <c r="B57" s="1" t="str">
        <f>TRESMILES!D57</f>
        <v>Pico Central del Infierno</v>
      </c>
      <c r="C57" s="1" t="str">
        <f>IF(TRESMILES!E57="","",TRESMILES!E57)</f>
        <v>Punda Alta de Pondiellos</v>
      </c>
      <c r="D57" s="1">
        <f>TRESMILES!F57</f>
        <v>3081</v>
      </c>
      <c r="E57" s="1" t="str">
        <f>TRESMILES!G57&amp;", "&amp;TRESMILES!H57</f>
        <v>42.781417, -0.260500</v>
      </c>
      <c r="F57" s="50" t="str">
        <f>IF(TRESMILES!I57="","",TRESMILES!I57)</f>
        <v>PD</v>
      </c>
      <c r="G57" s="50" t="str">
        <f>TRESMILES!Z57</f>
        <v>&lt;a style='display: block; text-align: center; padding: 0px 0; font-size: 1.4em;' href='https://tresmiles.es/mapa.html?lat=42.781417&amp;lon=-0.260500&amp;zoom=17'&gt;&lt;img src='/wp-content/uploads/icono-mapa-topografico-small.png' alt='Mapa' title='Mapa'&gt;&lt;/a&gt;</v>
      </c>
      <c r="H57" s="1" t="str">
        <f>TRESMILES!AA57</f>
        <v/>
      </c>
    </row>
    <row r="58" spans="1:8" x14ac:dyDescent="0.35">
      <c r="A58" s="1" t="str">
        <f>TRESMILES!C58</f>
        <v>PIRINEOS. Balaitous - Picos del Infierno</v>
      </c>
      <c r="B58" s="1" t="str">
        <f>TRESMILES!D58</f>
        <v>Infierno Oriental</v>
      </c>
      <c r="C58" s="1" t="str">
        <f>IF(TRESMILES!E58="","",TRESMILES!E58)</f>
        <v>Punda dera Nevera</v>
      </c>
      <c r="D58" s="1">
        <f>TRESMILES!F58</f>
        <v>3076</v>
      </c>
      <c r="E58" s="1" t="str">
        <f>TRESMILES!G58&amp;", "&amp;TRESMILES!H58</f>
        <v>42.781417, -0.259111</v>
      </c>
      <c r="F58" s="50" t="str">
        <f>IF(TRESMILES!I58="","",TRESMILES!I58)</f>
        <v>PD</v>
      </c>
      <c r="G58" s="50" t="str">
        <f>TRESMILES!Z58</f>
        <v>&lt;a style='display: block; text-align: center; padding: 0px 0; font-size: 1.4em;' href='https://tresmiles.es/mapa.html?lat=42.781417&amp;lon=-0.259111&amp;zoom=17'&gt;&lt;img src='/wp-content/uploads/icono-mapa-topografico-small.png' alt='Mapa' title='Mapa'&gt;&lt;/a&gt;</v>
      </c>
      <c r="H58" s="1" t="str">
        <f>TRESMILES!AA58</f>
        <v/>
      </c>
    </row>
    <row r="59" spans="1:8" x14ac:dyDescent="0.35">
      <c r="A59" s="1" t="str">
        <f>TRESMILES!C59</f>
        <v>PIRINEOS. Balaitous - Picos del Infierno</v>
      </c>
      <c r="B59" s="1" t="str">
        <f>TRESMILES!D59</f>
        <v>Infierno Occidental</v>
      </c>
      <c r="C59" s="1" t="str">
        <f>IF(TRESMILES!E59="","",TRESMILES!E59)</f>
        <v>Punda Garmo Blanco</v>
      </c>
      <c r="D59" s="1">
        <f>TRESMILES!F59</f>
        <v>3075</v>
      </c>
      <c r="E59" s="1" t="str">
        <f>TRESMILES!G59&amp;", "&amp;TRESMILES!H59</f>
        <v>42.783083, -0.263222</v>
      </c>
      <c r="F59" s="50" t="str">
        <f>IF(TRESMILES!I59="","",TRESMILES!I59)</f>
        <v>F+</v>
      </c>
      <c r="G59" s="50" t="str">
        <f>TRESMILES!Z59</f>
        <v>&lt;a style='display: block; text-align: center; padding: 0px 0; font-size: 1.4em;' href='https://tresmiles.es/mapa.html?lat=42.783083&amp;lon=-0.263222&amp;zoom=17'&gt;&lt;img src='/wp-content/uploads/icono-mapa-topografico-small.png' alt='Mapa' title='Mapa'&gt;&lt;/a&gt;</v>
      </c>
      <c r="H59" s="1" t="str">
        <f>TRESMILES!AA59</f>
        <v/>
      </c>
    </row>
    <row r="60" spans="1:8" x14ac:dyDescent="0.35">
      <c r="A60" s="1" t="str">
        <f>TRESMILES!C60</f>
        <v>PIRINEOS. Balaitous - Picos del Infierno</v>
      </c>
      <c r="B60" s="1" t="str">
        <f>TRESMILES!D60</f>
        <v>Garmo Negro</v>
      </c>
      <c r="C60" s="1" t="str">
        <f>IF(TRESMILES!E60="","",TRESMILES!E60)</f>
        <v>Punda dero Garmo Negro</v>
      </c>
      <c r="D60" s="1">
        <f>TRESMILES!F60</f>
        <v>3064</v>
      </c>
      <c r="E60" s="1" t="str">
        <f>TRESMILES!G60&amp;", "&amp;TRESMILES!H60</f>
        <v>42.771667, -0.264139</v>
      </c>
      <c r="F60" s="50" t="str">
        <f>IF(TRESMILES!I60="","",TRESMILES!I60)</f>
        <v>F</v>
      </c>
      <c r="G60" s="50" t="str">
        <f>TRESMILES!Z60</f>
        <v>&lt;a style='display: block; text-align: center; padding: 0px 0; font-size: 1.4em;' href='https://tresmiles.es/mapa.html?lat=42.771667&amp;lon=-0.264139&amp;zoom=17'&gt;&lt;img src='/wp-content/uploads/icono-mapa-topografico-small.png' alt='Mapa' title='Mapa'&gt;&lt;/a&gt;</v>
      </c>
      <c r="H60" s="1" t="str">
        <f>TRESMILES!AA60</f>
        <v/>
      </c>
    </row>
    <row r="61" spans="1:8" x14ac:dyDescent="0.35">
      <c r="A61" s="1" t="str">
        <f>TRESMILES!C61</f>
        <v>PIRINEOS. Balaitous - Picos del Infierno</v>
      </c>
      <c r="B61" s="1" t="str">
        <f>TRESMILES!D61</f>
        <v>Frondella Norte</v>
      </c>
      <c r="C61" s="1" t="str">
        <f>IF(TRESMILES!E61="","",TRESMILES!E61)</f>
        <v/>
      </c>
      <c r="D61" s="1">
        <f>TRESMILES!F61</f>
        <v>3062</v>
      </c>
      <c r="E61" s="1" t="str">
        <f>TRESMILES!G61&amp;", "&amp;TRESMILES!H61</f>
        <v>42.83347, -0.29016</v>
      </c>
      <c r="F61" s="50" t="str">
        <f>IF(TRESMILES!I61="","",TRESMILES!I61)</f>
        <v>PD</v>
      </c>
      <c r="G61" s="50" t="str">
        <f>TRESMILES!Z61</f>
        <v>&lt;a style='display: block; text-align: center; padding: 0px 0; font-size: 1.4em;' href='https://tresmiles.es/mapa.html?lat=42.83347&amp;lon=-0.29016&amp;zoom=17'&gt;&lt;img src='/wp-content/uploads/icono-mapa-topografico-small.png' alt='Mapa' title='Mapa'&gt;&lt;/a&gt;</v>
      </c>
      <c r="H61" s="1" t="str">
        <f>TRESMILES!AA61</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62" spans="1:8" x14ac:dyDescent="0.35">
      <c r="A62" s="1" t="str">
        <f>TRESMILES!C62</f>
        <v>PIRINEOS. Balaitous - Picos del Infierno</v>
      </c>
      <c r="B62" s="1" t="str">
        <f>TRESMILES!D62</f>
        <v>Pico de la Frondella</v>
      </c>
      <c r="C62" s="1" t="str">
        <f>IF(TRESMILES!E62="","",TRESMILES!E62)</f>
        <v>Punda Alta deras Frondiellas</v>
      </c>
      <c r="D62" s="1">
        <f>TRESMILES!F62</f>
        <v>3057</v>
      </c>
      <c r="E62" s="1" t="str">
        <f>TRESMILES!G62&amp;", "&amp;TRESMILES!H62</f>
        <v>42.832722, -0.290528</v>
      </c>
      <c r="F62" s="50" t="str">
        <f>IF(TRESMILES!I62="","",TRESMILES!I62)</f>
        <v>F+</v>
      </c>
      <c r="G62" s="50" t="str">
        <f>TRESMILES!Z62</f>
        <v>&lt;a style='display: block; text-align: center; padding: 0px 0; font-size: 1.4em;' href='https://tresmiles.es/mapa.html?lat=42.832722&amp;lon=-0.290528&amp;zoom=17'&gt;&lt;img src='/wp-content/uploads/icono-mapa-topografico-small.png' alt='Mapa' title='Mapa'&gt;&lt;/a&gt;</v>
      </c>
      <c r="H62" s="1" t="str">
        <f>TRESMILES!AA62</f>
        <v/>
      </c>
    </row>
    <row r="63" spans="1:8" x14ac:dyDescent="0.35">
      <c r="A63" s="1" t="str">
        <f>TRESMILES!C63</f>
        <v>PIRINEOS. Balaitous - Picos del Infierno</v>
      </c>
      <c r="B63" s="1" t="str">
        <f>TRESMILES!D63</f>
        <v>Frondella / Frondella Central</v>
      </c>
      <c r="C63" s="1" t="str">
        <f>IF(TRESMILES!E63="","",TRESMILES!E63)</f>
        <v/>
      </c>
      <c r="D63" s="1">
        <f>TRESMILES!F63</f>
        <v>3055</v>
      </c>
      <c r="E63" s="1" t="str">
        <f>TRESMILES!G63&amp;", "&amp;TRESMILES!H63</f>
        <v>42.83216, -0.29288</v>
      </c>
      <c r="F63" s="50" t="str">
        <f>IF(TRESMILES!I63="","",TRESMILES!I63)</f>
        <v>F+</v>
      </c>
      <c r="G63" s="50" t="str">
        <f>TRESMILES!Z63</f>
        <v>&lt;a style='display: block; text-align: center; padding: 0px 0; font-size: 1.4em;' href='https://tresmiles.es/mapa.html?lat=42.83216&amp;lon=-0.29288&amp;zoom=17'&gt;&lt;img src='/wp-content/uploads/icono-mapa-topografico-small.png' alt='Mapa' title='Mapa'&gt;&lt;/a&gt;</v>
      </c>
      <c r="H63" s="1" t="str">
        <f>TRESMILES!AA63</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64" spans="1:8" x14ac:dyDescent="0.35">
      <c r="A64" s="1" t="str">
        <f>TRESMILES!C64</f>
        <v>PIRINEOS. Balaitous - Picos del Infierno</v>
      </c>
      <c r="B64" s="1" t="str">
        <f>TRESMILES!D64</f>
        <v>Torre de Costerillou</v>
      </c>
      <c r="C64" s="1" t="str">
        <f>IF(TRESMILES!E64="","",TRESMILES!E64)</f>
        <v>O Casterillet / Torre de Cadier</v>
      </c>
      <c r="D64" s="1">
        <f>TRESMILES!F64</f>
        <v>3048</v>
      </c>
      <c r="E64" s="1" t="str">
        <f>TRESMILES!G64&amp;", "&amp;TRESMILES!H64</f>
        <v>42.837694, -0.285667</v>
      </c>
      <c r="F64" s="50" t="str">
        <f>IF(TRESMILES!I64="","",TRESMILES!I64)</f>
        <v>D</v>
      </c>
      <c r="G64" s="50" t="str">
        <f>TRESMILES!Z64</f>
        <v>&lt;a style='display: block; text-align: center; padding: 0px 0; font-size: 1.4em;' href='https://tresmiles.es/mapa.html?lat=42.837694&amp;lon=-0.285667&amp;zoom=17'&gt;&lt;img src='/wp-content/uploads/icono-mapa-topografico-small.png' alt='Mapa' title='Mapa'&gt;&lt;/a&gt;</v>
      </c>
      <c r="H64" s="1" t="str">
        <f>TRESMILES!AA64</f>
        <v>&lt;div style='display: block; text-align: center; padding: 0px 0; font-size: 1.4em;'&gt;&lt;a href='#!' class='open-popup' data-info='ℹ La Guía Alejos tiene un error, ya que en el listado de dificultades está duplicado "Torre de Costerillou", con dificultad PD+ y "Costerillou Torre de", con dificultad D (que es la correcta)'&gt;&lt;img src='/wp-content/uploads/icono-informacion-small.png' alt='Más información' title='Más información'&gt;&lt;/a&gt;&lt;/div&gt;</v>
      </c>
    </row>
    <row r="65" spans="1:8" x14ac:dyDescent="0.35">
      <c r="A65" s="1" t="str">
        <f>TRESMILES!C65</f>
        <v>PIRINEOS. Balaitous - Picos del Infierno</v>
      </c>
      <c r="B65" s="1" t="str">
        <f>TRESMILES!D65</f>
        <v>Pico de las Argualas</v>
      </c>
      <c r="C65" s="1" t="str">
        <f>IF(TRESMILES!E65="","",TRESMILES!E65)</f>
        <v>Pico deras Argualas</v>
      </c>
      <c r="D65" s="1">
        <f>TRESMILES!F65</f>
        <v>3044</v>
      </c>
      <c r="E65" s="1" t="str">
        <f>TRESMILES!G65&amp;", "&amp;TRESMILES!H65</f>
        <v>42.766500, -0.267333</v>
      </c>
      <c r="F65" s="50" t="str">
        <f>IF(TRESMILES!I65="","",TRESMILES!I65)</f>
        <v>F+</v>
      </c>
      <c r="G65" s="50" t="str">
        <f>TRESMILES!Z65</f>
        <v>&lt;a style='display: block; text-align: center; padding: 0px 0; font-size: 1.4em;' href='https://tresmiles.es/mapa.html?lat=42.766500&amp;lon=-0.267333&amp;zoom=17'&gt;&lt;img src='/wp-content/uploads/icono-mapa-topografico-small.png' alt='Mapa' title='Mapa'&gt;&lt;/a&gt;</v>
      </c>
      <c r="H65" s="1" t="str">
        <f>TRESMILES!AA65</f>
        <v/>
      </c>
    </row>
    <row r="66" spans="1:8" x14ac:dyDescent="0.35">
      <c r="A66" s="1" t="str">
        <f>TRESMILES!C66</f>
        <v>PIRINEOS. Balaitous - Picos del Infierno</v>
      </c>
      <c r="B66" s="1" t="str">
        <f>TRESMILES!D66</f>
        <v>Pico Algas</v>
      </c>
      <c r="C66" s="1" t="str">
        <f>IF(TRESMILES!E66="","",TRESMILES!E66)</f>
        <v>Punda dera Liana</v>
      </c>
      <c r="D66" s="1">
        <f>TRESMILES!F66</f>
        <v>3036</v>
      </c>
      <c r="E66" s="1" t="str">
        <f>TRESMILES!G66&amp;", "&amp;TRESMILES!H66</f>
        <v>42.768278, -0.270639</v>
      </c>
      <c r="F66" s="50" t="str">
        <f>IF(TRESMILES!I66="","",TRESMILES!I66)</f>
        <v>F</v>
      </c>
      <c r="G66" s="50" t="str">
        <f>TRESMILES!Z66</f>
        <v>&lt;a style='display: block; text-align: center; padding: 0px 0; font-size: 1.4em;' href='https://tresmiles.es/mapa.html?lat=42.768278&amp;lon=-0.270639&amp;zoom=17'&gt;&lt;img src='/wp-content/uploads/icono-mapa-topografico-small.png' alt='Mapa' title='Mapa'&gt;&lt;/a&gt;</v>
      </c>
      <c r="H66" s="1" t="str">
        <f>TRESMILES!AA66</f>
        <v/>
      </c>
    </row>
    <row r="67" spans="1:8" x14ac:dyDescent="0.35">
      <c r="A67" s="1" t="str">
        <f>TRESMILES!C67</f>
        <v>PIRINEOS. Balaitous - Picos del Infierno</v>
      </c>
      <c r="B67" s="1" t="str">
        <f>TRESMILES!D67</f>
        <v>Algas SE</v>
      </c>
      <c r="C67" s="1" t="str">
        <f>IF(TRESMILES!E67="","",TRESMILES!E67)</f>
        <v/>
      </c>
      <c r="D67" s="1">
        <f>TRESMILES!F67</f>
        <v>3023</v>
      </c>
      <c r="E67" s="1" t="str">
        <f>TRESMILES!G67&amp;", "&amp;TRESMILES!H67</f>
        <v>42.76755, -0.26988</v>
      </c>
      <c r="F67" s="50" t="str">
        <f>IF(TRESMILES!I67="","",TRESMILES!I67)</f>
        <v>F+</v>
      </c>
      <c r="G67" s="50" t="str">
        <f>TRESMILES!Z67</f>
        <v>&lt;a style='display: block; text-align: center; padding: 0px 0; font-size: 1.4em;' href='https://tresmiles.es/mapa.html?lat=42.76755&amp;lon=-0.26988&amp;zoom=17'&gt;&lt;img src='/wp-content/uploads/icono-mapa-topografico-small.png' alt='Mapa' title='Mapa'&gt;&lt;/a&gt;</v>
      </c>
      <c r="H67" s="1" t="str">
        <f>TRESMILES!AA67</f>
        <v>&lt;div style='display: block; text-align: center; padding: 0px 0; font-size: 1.4em;'&gt;&lt;a href='#!' class='open-popup' data-info='ℹ POSIBLE DISCREPANCIA, ERROR O A ESTUDIAR. 11,3 m prominencia según Cazafantasmas'&gt;&lt;img src='/wp-content/uploads/icono-informacion-small.png' alt='Más información' title='Más información'&gt;&lt;/a&gt;&lt;/div&gt;</v>
      </c>
    </row>
    <row r="68" spans="1:8" x14ac:dyDescent="0.35">
      <c r="A68" s="1" t="str">
        <f>TRESMILES!C68</f>
        <v>PIRINEOS. Balaitous - Picos del Infierno</v>
      </c>
      <c r="B68" s="1" t="str">
        <f>TRESMILES!D68</f>
        <v>Aguja Cadier</v>
      </c>
      <c r="C68" s="1" t="str">
        <f>IF(TRESMILES!E68="","",TRESMILES!E68)</f>
        <v>Punda dera Breca</v>
      </c>
      <c r="D68" s="1">
        <f>TRESMILES!F68</f>
        <v>3022</v>
      </c>
      <c r="E68" s="1" t="str">
        <f>TRESMILES!G68&amp;", "&amp;TRESMILES!H68</f>
        <v>42.834361, -0.289889</v>
      </c>
      <c r="F68" s="50" t="str">
        <f>IF(TRESMILES!I68="","",TRESMILES!I68)</f>
        <v>PD</v>
      </c>
      <c r="G68" s="50" t="str">
        <f>TRESMILES!Z68</f>
        <v>&lt;a style='display: block; text-align: center; padding: 0px 0; font-size: 1.4em;' href='https://tresmiles.es/mapa.html?lat=42.834361&amp;lon=-0.289889&amp;zoom=17'&gt;&lt;img src='/wp-content/uploads/icono-mapa-topografico-small.png' alt='Mapa' title='Mapa'&gt;&lt;/a&gt;</v>
      </c>
      <c r="H68" s="1" t="str">
        <f>TRESMILES!AA68</f>
        <v/>
      </c>
    </row>
    <row r="69" spans="1:8" x14ac:dyDescent="0.35">
      <c r="A69" s="1" t="str">
        <f>TRESMILES!C69</f>
        <v>PIRINEOS. Balaitous - Picos del Infierno</v>
      </c>
      <c r="B69" s="1" t="str">
        <f>TRESMILES!D69</f>
        <v>Aguja Ussel</v>
      </c>
      <c r="C69" s="1" t="str">
        <f>IF(TRESMILES!E69="","",TRESMILES!E69)</f>
        <v>Agulla d'Ussel</v>
      </c>
      <c r="D69" s="1">
        <f>TRESMILES!F69</f>
        <v>3020</v>
      </c>
      <c r="E69" s="1" t="str">
        <f>TRESMILES!G69&amp;", "&amp;TRESMILES!H69</f>
        <v>42.837556, -0.284167</v>
      </c>
      <c r="F69" s="50" t="str">
        <f>IF(TRESMILES!I69="","",TRESMILES!I69)</f>
        <v>AD</v>
      </c>
      <c r="G69" s="50" t="str">
        <f>TRESMILES!Z69</f>
        <v>&lt;a style='display: block; text-align: center; padding: 0px 0; font-size: 1.4em;' href='https://tresmiles.es/mapa.html?lat=42.837556&amp;lon=-0.284167&amp;zoom=17'&gt;&lt;img src='/wp-content/uploads/icono-mapa-topografico-small.png' alt='Mapa' title='Mapa'&gt;&lt;/a&gt;</v>
      </c>
      <c r="H69" s="1" t="str">
        <f>TRESMILES!AA69</f>
        <v/>
      </c>
    </row>
    <row r="70" spans="1:8" x14ac:dyDescent="0.35">
      <c r="A70" s="1" t="str">
        <f>TRESMILES!C70</f>
        <v>PIRINEOS. Balaitous - Picos del Infierno</v>
      </c>
      <c r="B70" s="1" t="str">
        <f>TRESMILES!D70</f>
        <v>Aguja de Arnales</v>
      </c>
      <c r="C70" s="1" t="str">
        <f>IF(TRESMILES!E70="","",TRESMILES!E70)</f>
        <v>Garmo de Pondiellos</v>
      </c>
      <c r="D70" s="1">
        <f>TRESMILES!F70</f>
        <v>3020</v>
      </c>
      <c r="E70" s="1" t="str">
        <f>TRESMILES!G70&amp;", "&amp;TRESMILES!H70</f>
        <v>42.780917, -0.257444</v>
      </c>
      <c r="F70" s="50" t="str">
        <f>IF(TRESMILES!I70="","",TRESMILES!I70)</f>
        <v>PD</v>
      </c>
      <c r="G70" s="50" t="str">
        <f>TRESMILES!Z70</f>
        <v>&lt;a style='display: block; text-align: center; padding: 0px 0; font-size: 1.4em;' href='https://tresmiles.es/mapa.html?lat=42.780917&amp;lon=-0.257444&amp;zoom=17'&gt;&lt;img src='/wp-content/uploads/icono-mapa-topografico-small.png' alt='Mapa' title='Mapa'&gt;&lt;/a&gt;</v>
      </c>
      <c r="H70" s="1" t="str">
        <f>TRESMILES!AA70</f>
        <v/>
      </c>
    </row>
    <row r="71" spans="1:8" x14ac:dyDescent="0.35">
      <c r="A71" s="1" t="str">
        <f>TRESMILES!C71</f>
        <v>PIRINEOS. Balaitous - Picos del Infierno</v>
      </c>
      <c r="B71" s="1" t="str">
        <f>TRESMILES!D71</f>
        <v>Aguja de Pondiellos</v>
      </c>
      <c r="C71" s="1" t="str">
        <f>IF(TRESMILES!E71="","",TRESMILES!E71)</f>
        <v>Garmo Negro deras Argualas</v>
      </c>
      <c r="D71" s="1">
        <f>TRESMILES!F71</f>
        <v>3015</v>
      </c>
      <c r="E71" s="1" t="str">
        <f>TRESMILES!G71&amp;", "&amp;TRESMILES!H71</f>
        <v>42.771806, -0.262139</v>
      </c>
      <c r="F71" s="50" t="str">
        <f>IF(TRESMILES!I71="","",TRESMILES!I71)</f>
        <v>PD</v>
      </c>
      <c r="G71" s="50" t="str">
        <f>TRESMILES!Z71</f>
        <v>&lt;a style='display: block; text-align: center; padding: 0px 0; font-size: 1.4em;' href='https://tresmiles.es/mapa.html?lat=42.771806&amp;lon=-0.262139&amp;zoom=17'&gt;&lt;img src='/wp-content/uploads/icono-mapa-topografico-small.png' alt='Mapa' title='Mapa'&gt;&lt;/a&gt;</v>
      </c>
      <c r="H71" s="1" t="str">
        <f>TRESMILES!AA71</f>
        <v/>
      </c>
    </row>
    <row r="72" spans="1:8" x14ac:dyDescent="0.35">
      <c r="A72" s="1" t="str">
        <f>TRESMILES!C72</f>
        <v>PIRINEOS. Balaitous - Picos del Infierno</v>
      </c>
      <c r="B72" s="1" t="str">
        <f>TRESMILES!D72</f>
        <v>Algas SO</v>
      </c>
      <c r="C72" s="1" t="str">
        <f>IF(TRESMILES!E72="","",TRESMILES!E72)</f>
        <v>Punda dero Corral</v>
      </c>
      <c r="D72" s="1">
        <f>TRESMILES!F72</f>
        <v>3006</v>
      </c>
      <c r="E72" s="1" t="str">
        <f>TRESMILES!G72&amp;", "&amp;TRESMILES!H72</f>
        <v>42.767528, -0.271278</v>
      </c>
      <c r="F72" s="50" t="str">
        <f>IF(TRESMILES!I72="","",TRESMILES!I72)</f>
        <v/>
      </c>
      <c r="G72" s="50" t="str">
        <f>TRESMILES!Z72</f>
        <v>&lt;a style='display: block; text-align: center; padding: 0px 0; font-size: 1.4em;' href='https://tresmiles.es/mapa.html?lat=42.767528&amp;lon=-0.271278&amp;zoom=17'&gt;&lt;img src='/wp-content/uploads/icono-mapa-topografico-small.png' alt='Mapa' title='Mapa'&gt;&lt;/a&gt;</v>
      </c>
      <c r="H72" s="1" t="str">
        <f>TRESMILES!AA72</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73" spans="1:8" x14ac:dyDescent="0.35">
      <c r="A73" s="1" t="str">
        <f>TRESMILES!C73</f>
        <v>PIRINEOS. Balaitous - Picos del Infierno</v>
      </c>
      <c r="B73" s="1" t="str">
        <f>TRESMILES!D73</f>
        <v>Gran Facha</v>
      </c>
      <c r="C73" s="1" t="str">
        <f>IF(TRESMILES!E73="","",TRESMILES!E73)</f>
        <v>Punda dera Faxa</v>
      </c>
      <c r="D73" s="1">
        <f>TRESMILES!F73</f>
        <v>3005</v>
      </c>
      <c r="E73" s="1" t="str">
        <f>TRESMILES!G73&amp;", "&amp;TRESMILES!H73</f>
        <v>42.808222, -0.237861</v>
      </c>
      <c r="F73" s="50" t="str">
        <f>IF(TRESMILES!I73="","",TRESMILES!I73)</f>
        <v>F+</v>
      </c>
      <c r="G73" s="50" t="str">
        <f>TRESMILES!Z73</f>
        <v>&lt;a style='display: block; text-align: center; padding: 0px 0; font-size: 1.4em;' href='https://tresmiles.es/mapa.html?lat=42.808222&amp;lon=-0.237861&amp;zoom=17'&gt;&lt;img src='/wp-content/uploads/icono-mapa-topografico-small.png' alt='Mapa' title='Mapa'&gt;&lt;/a&gt;</v>
      </c>
      <c r="H73" s="1" t="str">
        <f>TRESMILES!AA73</f>
        <v/>
      </c>
    </row>
    <row r="74" spans="1:8" x14ac:dyDescent="0.35">
      <c r="A74" s="1" t="str">
        <f>TRESMILES!C74</f>
        <v>PIRINEOS. Balaitous - Picos del Infierno</v>
      </c>
      <c r="B74" s="1" t="str">
        <f>TRESMILES!D74</f>
        <v>Pico Arnales</v>
      </c>
      <c r="C74" s="1" t="str">
        <f>IF(TRESMILES!E74="","",TRESMILES!E74)</f>
        <v>Pico deros Arnals</v>
      </c>
      <c r="D74" s="1">
        <f>TRESMILES!F74</f>
        <v>3001</v>
      </c>
      <c r="E74" s="1" t="str">
        <f>TRESMILES!G74&amp;", "&amp;TRESMILES!H74</f>
        <v>42.780139, -0.255917</v>
      </c>
      <c r="F74" s="50" t="str">
        <f>IF(TRESMILES!I74="","",TRESMILES!I74)</f>
        <v>F+</v>
      </c>
      <c r="G74" s="50" t="str">
        <f>TRESMILES!Z74</f>
        <v>&lt;a style='display: block; text-align: center; padding: 0px 0; font-size: 1.4em;' href='https://tresmiles.es/mapa.html?lat=42.780139&amp;lon=-0.255917&amp;zoom=17'&gt;&lt;img src='/wp-content/uploads/icono-mapa-topografico-small.png' alt='Mapa' title='Mapa'&gt;&lt;/a&gt;</v>
      </c>
      <c r="H74" s="1" t="str">
        <f>TRESMILES!AA74</f>
        <v>&lt;div style='display: block; text-align: center; padding: 0px 0; font-size: 1.4em;'&gt;&lt;a href='#!' class='open-popup' data-info='ℹ Medición Sostremetries exacta 17/10/22 con error +-7 cm: 3.001,37 m'&gt;&lt;img src='/wp-content/uploads/icono-informacion-small.png' alt='Más información' title='Más información'&gt;&lt;/a&gt;&lt;/div&gt;</v>
      </c>
    </row>
    <row r="75" spans="1:8" x14ac:dyDescent="0.35">
      <c r="A75" s="1" t="str">
        <f>TRESMILES!C75</f>
        <v>PIRINEOS. Besiberri - Punta Alta</v>
      </c>
      <c r="B75" s="1" t="str">
        <f>TRESMILES!D75</f>
        <v>Pic de Comaloforno</v>
      </c>
      <c r="C75" s="1" t="str">
        <f>IF(TRESMILES!E75="","",TRESMILES!E75)</f>
        <v>Pic de Comaloforno</v>
      </c>
      <c r="D75" s="1">
        <f>TRESMILES!F75</f>
        <v>3029</v>
      </c>
      <c r="E75" s="1" t="str">
        <f>TRESMILES!G75&amp;", "&amp;TRESMILES!H75</f>
        <v>42.591380, 0.827832</v>
      </c>
      <c r="F75" s="50" t="str">
        <f>IF(TRESMILES!I75="","",TRESMILES!I75)</f>
        <v>PD</v>
      </c>
      <c r="G75" s="50" t="str">
        <f>TRESMILES!Z75</f>
        <v>&lt;a style='display: block; text-align: center; padding: 0px 0; font-size: 1.4em;' href='https://tresmiles.es/mapa.html?lat=42.591380&amp;lon=0.827832&amp;zoom=17'&gt;&lt;img src='/wp-content/uploads/icono-mapa-topografico-small.png' alt='Mapa' title='Mapa'&gt;&lt;/a&gt;</v>
      </c>
      <c r="H75" s="1" t="str">
        <f>TRESMILES!AA75</f>
        <v/>
      </c>
    </row>
    <row r="76" spans="1:8" x14ac:dyDescent="0.35">
      <c r="A76" s="1" t="str">
        <f>TRESMILES!C76</f>
        <v>PIRINEOS. Besiberri - Punta Alta</v>
      </c>
      <c r="B76" s="1" t="str">
        <f>TRESMILES!D76</f>
        <v>Besiberri Sud</v>
      </c>
      <c r="C76" s="1" t="str">
        <f>IF(TRESMILES!E76="","",TRESMILES!E76)</f>
        <v>Besiberri Sud</v>
      </c>
      <c r="D76" s="1">
        <f>TRESMILES!F76</f>
        <v>3023</v>
      </c>
      <c r="E76" s="1" t="str">
        <f>TRESMILES!G76&amp;", "&amp;TRESMILES!H76</f>
        <v>42.593805, 0.825992</v>
      </c>
      <c r="F76" s="50" t="str">
        <f>IF(TRESMILES!I76="","",TRESMILES!I76)</f>
        <v>F+</v>
      </c>
      <c r="G76" s="50" t="str">
        <f>TRESMILES!Z76</f>
        <v>&lt;a style='display: block; text-align: center; padding: 0px 0; font-size: 1.4em;' href='https://tresmiles.es/mapa.html?lat=42.593805&amp;lon=0.825992&amp;zoom=17'&gt;&lt;img src='/wp-content/uploads/icono-mapa-topografico-small.png' alt='Mapa' title='Mapa'&gt;&lt;/a&gt;</v>
      </c>
      <c r="H76" s="1" t="str">
        <f>TRESMILES!AA76</f>
        <v/>
      </c>
    </row>
    <row r="77" spans="1:8" x14ac:dyDescent="0.35">
      <c r="A77" s="1" t="str">
        <f>TRESMILES!C77</f>
        <v>PIRINEOS. Besiberri - Punta Alta</v>
      </c>
      <c r="B77" s="1" t="str">
        <f>TRESMILES!D77</f>
        <v>Punta Alta de Comalesbienes</v>
      </c>
      <c r="C77" s="1" t="str">
        <f>IF(TRESMILES!E77="","",TRESMILES!E77)</f>
        <v>Punta Alta de Comalesbienes</v>
      </c>
      <c r="D77" s="1">
        <f>TRESMILES!F77</f>
        <v>3014</v>
      </c>
      <c r="E77" s="1" t="str">
        <f>TRESMILES!G77&amp;", "&amp;TRESMILES!H77</f>
        <v>42.585760, 0.880376</v>
      </c>
      <c r="F77" s="50" t="str">
        <f>IF(TRESMILES!I77="","",TRESMILES!I77)</f>
        <v>F</v>
      </c>
      <c r="G77" s="50" t="str">
        <f>TRESMILES!Z77</f>
        <v>&lt;a style='display: block; text-align: center; padding: 0px 0; font-size: 1.4em;' href='https://tresmiles.es/mapa.html?lat=42.585760&amp;lon=0.880376&amp;zoom=17'&gt;&lt;img src='/wp-content/uploads/icono-mapa-topografico-small.png' alt='Mapa' title='Mapa'&gt;&lt;/a&gt;</v>
      </c>
      <c r="H77" s="1" t="str">
        <f>TRESMILES!AA77</f>
        <v/>
      </c>
    </row>
    <row r="78" spans="1:8" x14ac:dyDescent="0.35">
      <c r="A78" s="1" t="str">
        <f>TRESMILES!C78</f>
        <v>PIRINEOS. Besiberri - Punta Alta</v>
      </c>
      <c r="B78" s="1" t="str">
        <f>TRESMILES!D78</f>
        <v>Aguja Sur de Malavesina</v>
      </c>
      <c r="C78" s="1" t="str">
        <f>IF(TRESMILES!E78="","",TRESMILES!E78)</f>
        <v>Agulla Sud de Malvesina</v>
      </c>
      <c r="D78" s="1">
        <f>TRESMILES!F78</f>
        <v>3012</v>
      </c>
      <c r="E78" s="1" t="str">
        <f>TRESMILES!G78&amp;", "&amp;TRESMILES!H78</f>
        <v>42.591660, 0.827325</v>
      </c>
      <c r="F78" s="50" t="str">
        <f>IF(TRESMILES!I78="","",TRESMILES!I78)</f>
        <v>Sin clasificar</v>
      </c>
      <c r="G78" s="50" t="str">
        <f>TRESMILES!Z78</f>
        <v>&lt;a style='display: block; text-align: center; padding: 0px 0; font-size: 1.4em;' href='https://tresmiles.es/mapa.html?lat=42.591660&amp;lon=0.827325&amp;zoom=17'&gt;&lt;img src='/wp-content/uploads/icono-mapa-topografico-small.png' alt='Mapa' title='Mapa'&gt;&lt;/a&gt;</v>
      </c>
      <c r="H78" s="1" t="str">
        <f>TRESMILES!AA78</f>
        <v>&lt;div style='display: block; text-align: center; padding: 0px 0; font-size: 1.4em;'&gt;&lt;a href='#!' class='open-popup' data-info='ℹ POSIBLE DISCREPANCIA, ERROR O A ESTUDIAR. Prominencia 10,8 m según LIDAR del ICGC, 9 m según Cazafantasmas'&gt;&lt;img src='/wp-content/uploads/icono-informacion-small.png' alt='Más información' title='Más información'&gt;&lt;/a&gt;&lt;/div&gt;</v>
      </c>
    </row>
    <row r="79" spans="1:8" x14ac:dyDescent="0.35">
      <c r="A79" s="1" t="str">
        <f>TRESMILES!C79</f>
        <v>PIRINEOS. Besiberri - Punta Alta</v>
      </c>
      <c r="B79" s="1" t="str">
        <f>TRESMILES!D79</f>
        <v>Aguja Norte de Malavesina</v>
      </c>
      <c r="C79" s="1" t="str">
        <f>IF(TRESMILES!E79="","",TRESMILES!E79)</f>
        <v>Agulla Nord de Malvesina</v>
      </c>
      <c r="D79" s="1">
        <f>TRESMILES!F79</f>
        <v>3010</v>
      </c>
      <c r="E79" s="1" t="str">
        <f>TRESMILES!G79&amp;", "&amp;TRESMILES!H79</f>
        <v>42.592988, 0.826550</v>
      </c>
      <c r="F79" s="50" t="str">
        <f>IF(TRESMILES!I79="","",TRESMILES!I79)</f>
        <v>PD</v>
      </c>
      <c r="G79" s="50" t="str">
        <f>TRESMILES!Z79</f>
        <v>&lt;a style='display: block; text-align: center; padding: 0px 0; font-size: 1.4em;' href='https://tresmiles.es/mapa.html?lat=42.592988&amp;lon=0.826550&amp;zoom=17'&gt;&lt;img src='/wp-content/uploads/icono-mapa-topografico-small.png' alt='Mapa' title='Mapa'&gt;&lt;/a&gt;</v>
      </c>
      <c r="H79" s="1" t="str">
        <f>TRESMILES!AA79</f>
        <v/>
      </c>
    </row>
    <row r="80" spans="1:8" x14ac:dyDescent="0.35">
      <c r="A80" s="1" t="str">
        <f>TRESMILES!C80</f>
        <v>PIRINEOS. Besiberri - Punta Alta</v>
      </c>
      <c r="B80" s="1" t="str">
        <f>TRESMILES!D80</f>
        <v>Besiberri Nord</v>
      </c>
      <c r="C80" s="1" t="str">
        <f>IF(TRESMILES!E80="","",TRESMILES!E80)</f>
        <v>Besiberri Nord</v>
      </c>
      <c r="D80" s="1">
        <f>TRESMILES!F80</f>
        <v>3008</v>
      </c>
      <c r="E80" s="1" t="str">
        <f>TRESMILES!G80&amp;", "&amp;TRESMILES!H80</f>
        <v>42.605260, 0.826303</v>
      </c>
      <c r="F80" s="50" t="str">
        <f>IF(TRESMILES!I80="","",TRESMILES!I80)</f>
        <v>PD+</v>
      </c>
      <c r="G80" s="50" t="str">
        <f>TRESMILES!Z80</f>
        <v>&lt;a style='display: block; text-align: center; padding: 0px 0; font-size: 1.4em;' href='https://tresmiles.es/mapa.html?lat=42.605260&amp;lon=0.826303&amp;zoom=17'&gt;&lt;img src='/wp-content/uploads/icono-mapa-topografico-small.png' alt='Mapa' title='Mapa'&gt;&lt;/a&gt;</v>
      </c>
      <c r="H80" s="1" t="str">
        <f>TRESMILES!AA80</f>
        <v/>
      </c>
    </row>
    <row r="81" spans="1:8" x14ac:dyDescent="0.35">
      <c r="A81" s="1" t="str">
        <f>TRESMILES!C81</f>
        <v>PIRINEOS. Gran Bachimala - Culfreda</v>
      </c>
      <c r="B81" s="1" t="str">
        <f>TRESMILES!D81</f>
        <v>Gran Bachimala / Pico Schrader</v>
      </c>
      <c r="C81" s="1" t="str">
        <f>IF(TRESMILES!E81="","",TRESMILES!E81)</f>
        <v>Punta de Bachimala</v>
      </c>
      <c r="D81" s="1">
        <f>TRESMILES!F81</f>
        <v>3176</v>
      </c>
      <c r="E81" s="1" t="str">
        <f>TRESMILES!G81&amp;", "&amp;TRESMILES!H81</f>
        <v>42.698556, 0.394361</v>
      </c>
      <c r="F81" s="50" t="str">
        <f>IF(TRESMILES!I81="","",TRESMILES!I81)</f>
        <v>F</v>
      </c>
      <c r="G81" s="50" t="str">
        <f>TRESMILES!Z81</f>
        <v>&lt;a style='display: block; text-align: center; padding: 0px 0; font-size: 1.4em;' href='https://tresmiles.es/mapa.html?lat=42.698556&amp;lon=0.394361&amp;zoom=17'&gt;&lt;img src='/wp-content/uploads/icono-mapa-topografico-small.png' alt='Mapa' title='Mapa'&gt;&lt;/a&gt;</v>
      </c>
      <c r="H81" s="1" t="str">
        <f>TRESMILES!AA81</f>
        <v/>
      </c>
    </row>
    <row r="82" spans="1:8" x14ac:dyDescent="0.35">
      <c r="A82" s="1" t="str">
        <f>TRESMILES!C82</f>
        <v>PIRINEOS. Gran Bachimala - Culfreda</v>
      </c>
      <c r="B82" s="1" t="str">
        <f>TRESMILES!D82</f>
        <v>Punta del Sabre / Punta del Sable</v>
      </c>
      <c r="C82" s="1" t="str">
        <f>IF(TRESMILES!E82="","",TRESMILES!E82)</f>
        <v>Punta de la Gatera</v>
      </c>
      <c r="D82" s="1">
        <f>TRESMILES!F82</f>
        <v>3134</v>
      </c>
      <c r="E82" s="1" t="str">
        <f>TRESMILES!G82&amp;", "&amp;TRESMILES!H82</f>
        <v>42.694389, 0.396472</v>
      </c>
      <c r="F82" s="50" t="str">
        <f>IF(TRESMILES!I82="","",TRESMILES!I82)</f>
        <v>PD-</v>
      </c>
      <c r="G82" s="50" t="str">
        <f>TRESMILES!Z82</f>
        <v>&lt;a style='display: block; text-align: center; padding: 0px 0; font-size: 1.4em;' href='https://tresmiles.es/mapa.html?lat=42.694389&amp;lon=0.396472&amp;zoom=17'&gt;&lt;img src='/wp-content/uploads/icono-mapa-topografico-small.png' alt='Mapa' title='Mapa'&gt;&lt;/a&gt;</v>
      </c>
      <c r="H82" s="1" t="str">
        <f>TRESMILES!AA82</f>
        <v>&lt;div style='display: block; text-align: center; padding: 0px 0; font-size: 1.4em;'&gt;&lt;a href='#!' class='open-popup' data-info='ℹ El nombre francés es "Pointe du Sabre". "Sabre" es "sable" en español y de ahí probablemente la posible confusión o mezcla mantenida en muchos mapas oficiales y trasladada a la lista de Alejos como "Punta del Sabre". El IGEAR indica acertadamente como nombre anterior lógico "Punta del Sable"'&gt;&lt;img src='/wp-content/uploads/icono-informacion-small.png' alt='Más información' title='Más información'&gt;&lt;/a&gt;&lt;/div&gt;</v>
      </c>
    </row>
    <row r="83" spans="1:8" x14ac:dyDescent="0.35">
      <c r="A83" s="1" t="str">
        <f>TRESMILES!C83</f>
        <v>PIRINEOS. Gran Bachimala - Culfreda</v>
      </c>
      <c r="B83" s="1" t="str">
        <f>TRESMILES!D83</f>
        <v>Punta Ledormeur</v>
      </c>
      <c r="C83" s="1" t="str">
        <f>IF(TRESMILES!E83="","",TRESMILES!E83)</f>
        <v>Punta de la Cruz</v>
      </c>
      <c r="D83" s="1">
        <f>TRESMILES!F83</f>
        <v>3107</v>
      </c>
      <c r="E83" s="1" t="str">
        <f>TRESMILES!G83&amp;", "&amp;TRESMILES!H83</f>
        <v>42.699861, 0.395250</v>
      </c>
      <c r="F83" s="50" t="str">
        <f>IF(TRESMILES!I83="","",TRESMILES!I83)</f>
        <v>PD</v>
      </c>
      <c r="G83" s="50" t="str">
        <f>TRESMILES!Z83</f>
        <v>&lt;a style='display: block; text-align: center; padding: 0px 0; font-size: 1.4em;' href='https://tresmiles.es/mapa.html?lat=42.699861&amp;lon=0.395250&amp;zoom=17'&gt;&lt;img src='/wp-content/uploads/icono-mapa-topografico-small.png' alt='Mapa' title='Mapa'&gt;&lt;/a&gt;</v>
      </c>
      <c r="H83" s="1" t="str">
        <f>TRESMILES!AA83</f>
        <v>&lt;div style='display: block; text-align: center; padding: 0px 0; font-size: 1.4em;'&gt;&lt;a href='#!' class='open-popup' data-info='ℹ La Guía Alejos tiene un error de intercambio de datos, ya que en el listado de dificultades pone PD a este pico y F+ en la descripción (2 veces)'&gt;&lt;img src='/wp-content/uploads/icono-informacion-small.png' alt='Más información' title='Más información'&gt;&lt;/a&gt;&lt;/div&gt;</v>
      </c>
    </row>
    <row r="84" spans="1:8" x14ac:dyDescent="0.35">
      <c r="A84" s="1" t="str">
        <f>TRESMILES!C84</f>
        <v>PIRINEOS. Gran Bachimala - Culfreda</v>
      </c>
      <c r="B84" s="1" t="str">
        <f>TRESMILES!D84</f>
        <v>Punta del Ibón</v>
      </c>
      <c r="C84" s="1" t="str">
        <f>IF(TRESMILES!E84="","",TRESMILES!E84)</f>
        <v>Punta de l'Ibón Gran N</v>
      </c>
      <c r="D84" s="1">
        <f>TRESMILES!F84</f>
        <v>3096</v>
      </c>
      <c r="E84" s="1" t="str">
        <f>TRESMILES!G84&amp;", "&amp;TRESMILES!H84</f>
        <v>42.703000, 0.395139</v>
      </c>
      <c r="F84" s="50" t="str">
        <f>IF(TRESMILES!I84="","",TRESMILES!I84)</f>
        <v>F+</v>
      </c>
      <c r="G84" s="50" t="str">
        <f>TRESMILES!Z84</f>
        <v>&lt;a style='display: block; text-align: center; padding: 0px 0; font-size: 1.4em;' href='https://tresmiles.es/mapa.html?lat=42.703000&amp;lon=0.395139&amp;zoom=17'&gt;&lt;img src='/wp-content/uploads/icono-mapa-topografico-small.png' alt='Mapa' title='Mapa'&gt;&lt;/a&gt;</v>
      </c>
      <c r="H84" s="1" t="str">
        <f>TRESMILES!AA84</f>
        <v/>
      </c>
    </row>
    <row r="85" spans="1:8" x14ac:dyDescent="0.35">
      <c r="A85" s="1" t="str">
        <f>TRESMILES!C85</f>
        <v>PIRINEOS. Gran Bachimala - Culfreda</v>
      </c>
      <c r="B85" s="1" t="str">
        <f>TRESMILES!D85</f>
        <v>Pico Marcos Feliú</v>
      </c>
      <c r="C85" s="1" t="str">
        <f>IF(TRESMILES!E85="","",TRESMILES!E85)</f>
        <v>Punta de l'Ibón Chico</v>
      </c>
      <c r="D85" s="1">
        <f>TRESMILES!F85</f>
        <v>3055</v>
      </c>
      <c r="E85" s="1" t="str">
        <f>TRESMILES!G85&amp;", "&amp;TRESMILES!H85</f>
        <v>42.709944, 0.393944</v>
      </c>
      <c r="F85" s="50" t="str">
        <f>IF(TRESMILES!I85="","",TRESMILES!I85)</f>
        <v>PD-</v>
      </c>
      <c r="G85" s="50" t="str">
        <f>TRESMILES!Z85</f>
        <v>&lt;a style='display: block; text-align: center; padding: 0px 0; font-size: 1.4em;' href='https://tresmiles.es/mapa.html?lat=42.709944&amp;lon=0.393944&amp;zoom=17'&gt;&lt;img src='/wp-content/uploads/icono-mapa-topografico-small.png' alt='Mapa' title='Mapa'&gt;&lt;/a&gt;</v>
      </c>
      <c r="H85" s="1" t="str">
        <f>TRESMILES!AA85</f>
        <v>&lt;div style='display: block; text-align: center; padding: 0px 0; font-size: 1.4em;'&gt;&lt;a href='#!' class='open-popup' data-info='ℹ La Guía Alejos tiene un error en la descripción (F+ y en otro lugar PD-) o en el listado de dificultades (PD-)'&gt;&lt;img src='/wp-content/uploads/icono-informacion-small.png' alt='Más información' title='Más información'&gt;&lt;/a&gt;&lt;/div&gt;</v>
      </c>
    </row>
    <row r="86" spans="1:8" x14ac:dyDescent="0.35">
      <c r="A86" s="1" t="str">
        <f>TRESMILES!C86</f>
        <v>PIRINEOS. Gran Bachimala - Culfreda</v>
      </c>
      <c r="B86" s="1" t="str">
        <f>TRESMILES!D86</f>
        <v>Pequeño Bachimala</v>
      </c>
      <c r="C86" s="1" t="str">
        <f>IF(TRESMILES!E86="","",TRESMILES!E86)</f>
        <v>Bachimala Chicot N</v>
      </c>
      <c r="D86" s="1">
        <f>TRESMILES!F86</f>
        <v>3054</v>
      </c>
      <c r="E86" s="1" t="str">
        <f>TRESMILES!G86&amp;", "&amp;TRESMILES!H86</f>
        <v>42.707583, 0.393417</v>
      </c>
      <c r="F86" s="50" t="str">
        <f>IF(TRESMILES!I86="","",TRESMILES!I86)</f>
        <v>F+</v>
      </c>
      <c r="G86" s="50" t="str">
        <f>TRESMILES!Z86</f>
        <v>&lt;a style='display: block; text-align: center; padding: 0px 0; font-size: 1.4em;' href='https://tresmiles.es/mapa.html?lat=42.707583&amp;lon=0.393417&amp;zoom=17'&gt;&lt;img src='/wp-content/uploads/icono-mapa-topografico-small.png' alt='Mapa' title='Mapa'&gt;&lt;/a&gt;</v>
      </c>
      <c r="H86" s="1" t="str">
        <f>TRESMILES!AA86</f>
        <v/>
      </c>
    </row>
    <row r="87" spans="1:8" x14ac:dyDescent="0.35">
      <c r="A87" s="1" t="str">
        <f>TRESMILES!C87</f>
        <v>PIRINEOS. Gran Bachimala - Culfreda</v>
      </c>
      <c r="B87" s="1" t="str">
        <f>TRESMILES!D87</f>
        <v>Pequeño Bachimala S (propuesta)</v>
      </c>
      <c r="C87" s="1" t="str">
        <f>IF(TRESMILES!E87="","",TRESMILES!E87)</f>
        <v>Bachimala Chicot S</v>
      </c>
      <c r="D87" s="1">
        <f>TRESMILES!F87</f>
        <v>3051</v>
      </c>
      <c r="E87" s="1" t="str">
        <f>TRESMILES!G87&amp;", "&amp;TRESMILES!H87</f>
        <v>42.706389, 0.393472</v>
      </c>
      <c r="F87" s="50" t="str">
        <f>IF(TRESMILES!I87="","",TRESMILES!I87)</f>
        <v/>
      </c>
      <c r="G87" s="50" t="str">
        <f>TRESMILES!Z87</f>
        <v>&lt;a style='display: block; text-align: center; padding: 0px 0; font-size: 1.4em;' href='https://tresmiles.es/mapa.html?lat=42.706389&amp;lon=0.393472&amp;zoom=17'&gt;&lt;img src='/wp-content/uploads/icono-mapa-topografico-small.png' alt='Mapa' title='Mapa'&gt;&lt;/a&gt;</v>
      </c>
      <c r="H87" s="1" t="str">
        <f>TRESMILES!AA87</f>
        <v>&lt;div style='display: block; text-align: center; padding: 0px 0; font-size: 1.4em;'&gt;&lt;a href='#!' class='open-popup' data-info='ℹ POSIBLE DISCREPANCIA, ERROR O A ESTUDIAR. También nominado "Punta del Ibón" como nombre anterior en OSM e IGEAR (que duplica dicho nombre para 2 cimas), pero el otro tiene más antigüedad con ese nombre, así que propongo "Pequeño Bachimala S" para distinguirlo'&gt;&lt;img src='/wp-content/uploads/icono-informacion-small.png' alt='Más información' title='Más información'&gt;&lt;/a&gt;&lt;/div&gt;</v>
      </c>
    </row>
    <row r="88" spans="1:8" x14ac:dyDescent="0.35">
      <c r="A88" s="1" t="str">
        <f>TRESMILES!C88</f>
        <v>PIRINEOS. Gran Bachimala - Culfreda</v>
      </c>
      <c r="B88" s="1" t="str">
        <f>TRESMILES!D88</f>
        <v>Pico de Culfreda / Batoua / Culfreda Sur</v>
      </c>
      <c r="C88" s="1" t="str">
        <f>IF(TRESMILES!E88="","",TRESMILES!E88)</f>
        <v>Punta Culfreda Sur</v>
      </c>
      <c r="D88" s="1">
        <f>TRESMILES!F88</f>
        <v>3034</v>
      </c>
      <c r="E88" s="1" t="str">
        <f>TRESMILES!G88&amp;", "&amp;TRESMILES!H88</f>
        <v>42.708694, 0.336278</v>
      </c>
      <c r="F88" s="50" t="str">
        <f>IF(TRESMILES!I88="","",TRESMILES!I88)</f>
        <v>F</v>
      </c>
      <c r="G88" s="50" t="str">
        <f>TRESMILES!Z88</f>
        <v>&lt;a style='display: block; text-align: center; padding: 0px 0; font-size: 1.4em;' href='https://tresmiles.es/mapa.html?lat=42.708694&amp;lon=0.336278&amp;zoom=17'&gt;&lt;img src='/wp-content/uploads/icono-mapa-topografico-small.png' alt='Mapa' title='Mapa'&gt;&lt;/a&gt;</v>
      </c>
      <c r="H88" s="1" t="str">
        <f>TRESMILES!AA88</f>
        <v>&lt;div style='display: block; text-align: center; padding: 0px 0; font-size: 1.4em;'&gt;&lt;a href='#!' class='open-popup' data-info='ℹ Según IGEAR el nombre anterior es "Punta Culfreda"'&gt;&lt;img src='/wp-content/uploads/icono-informacion-small.png' alt='Más información' title='Más información'&gt;&lt;/a&gt;&lt;/div&gt;</v>
      </c>
    </row>
    <row r="89" spans="1:8" x14ac:dyDescent="0.35">
      <c r="A89" s="1" t="str">
        <f>TRESMILES!C89</f>
        <v>PIRINEOS. Gran Bachimala - Culfreda</v>
      </c>
      <c r="B89" s="1" t="str">
        <f>TRESMILES!D89</f>
        <v>Culfreda NE / Culfreda Norte</v>
      </c>
      <c r="C89" s="1" t="str">
        <f>IF(TRESMILES!E89="","",TRESMILES!E89)</f>
        <v>Punta Culfreda Norte</v>
      </c>
      <c r="D89" s="1">
        <f>TRESMILES!F89</f>
        <v>3033</v>
      </c>
      <c r="E89" s="1" t="str">
        <f>TRESMILES!G89&amp;", "&amp;TRESMILES!H89</f>
        <v>42.710444, 0.339444</v>
      </c>
      <c r="F89" s="50" t="str">
        <f>IF(TRESMILES!I89="","",TRESMILES!I89)</f>
        <v>F</v>
      </c>
      <c r="G89" s="50" t="str">
        <f>TRESMILES!Z89</f>
        <v>&lt;a style='display: block; text-align: center; padding: 0px 0; font-size: 1.4em;' href='https://tresmiles.es/mapa.html?lat=42.710444&amp;lon=0.339444&amp;zoom=17'&gt;&lt;img src='/wp-content/uploads/icono-mapa-topografico-small.png' alt='Mapa' title='Mapa'&gt;&lt;/a&gt;</v>
      </c>
      <c r="H89" s="1" t="str">
        <f>TRESMILES!AA89</f>
        <v>&lt;div style='display: block; text-align: center; padding: 0px 0; font-size: 1.4em;'&gt;&lt;a href='#!' class='open-popup' data-info='ℹ Según IGEAR el nombre anterior es "Punta Batoa". Aquí Alejos en la descripción indica "Culfreda noroeste" (un error de interpretación del acrónimo "NE"); es una punta nordeste respecto a los otros tresmiles y la alineación del cordal, así que lo lógico es un "Culfreda NE" (o norte). En OSM se indica como "Punta Batouta" que podría ser correcto o un error tipográfico, al haber "Batoua" y "Batoa" como únicos nombres oficiales vistos'&gt;&lt;img src='/wp-content/uploads/icono-informacion-small.png' alt='Más información' title='Más información'&gt;&lt;/a&gt;&lt;/div&gt;</v>
      </c>
    </row>
    <row r="90" spans="1:8" x14ac:dyDescent="0.35">
      <c r="A90" s="1" t="str">
        <f>TRESMILES!C90</f>
        <v>PIRINEOS. Gran Bachimala - Culfreda</v>
      </c>
      <c r="B90" s="1" t="str">
        <f>TRESMILES!D90</f>
        <v>Culfreda Central</v>
      </c>
      <c r="C90" s="1" t="str">
        <f>IF(TRESMILES!E90="","",TRESMILES!E90)</f>
        <v>Punta Culfreda d’el Medio</v>
      </c>
      <c r="D90" s="1">
        <f>TRESMILES!F90</f>
        <v>3031</v>
      </c>
      <c r="E90" s="1" t="str">
        <f>TRESMILES!G90&amp;", "&amp;TRESMILES!H90</f>
        <v>42.709972, 0.338167</v>
      </c>
      <c r="F90" s="50" t="str">
        <f>IF(TRESMILES!I90="","",TRESMILES!I90)</f>
        <v>F</v>
      </c>
      <c r="G90" s="50" t="str">
        <f>TRESMILES!Z90</f>
        <v>&lt;a style='display: block; text-align: center; padding: 0px 0; font-size: 1.4em;' href='https://tresmiles.es/mapa.html?lat=42.709972&amp;lon=0.338167&amp;zoom=17'&gt;&lt;img src='/wp-content/uploads/icono-mapa-topografico-small.png' alt='Mapa' title='Mapa'&gt;&lt;/a&gt;</v>
      </c>
      <c r="H90" s="1" t="str">
        <f>TRESMILES!AA90</f>
        <v/>
      </c>
    </row>
    <row r="91" spans="1:8" x14ac:dyDescent="0.35">
      <c r="A91" s="1" t="str">
        <f>TRESMILES!C91</f>
        <v>PIRINEOS. Gran Bachimala - Culfreda</v>
      </c>
      <c r="B91" s="1" t="str">
        <f>TRESMILES!D91</f>
        <v>Pic de l'Abeillé</v>
      </c>
      <c r="C91" s="1" t="str">
        <f>IF(TRESMILES!E91="","",TRESMILES!E91)</f>
        <v>Punta de l'Abella</v>
      </c>
      <c r="D91" s="1">
        <f>TRESMILES!F91</f>
        <v>3025</v>
      </c>
      <c r="E91" s="1" t="str">
        <f>TRESMILES!G91&amp;", "&amp;TRESMILES!H91</f>
        <v>42.713222, 0.392778</v>
      </c>
      <c r="F91" s="50" t="str">
        <f>IF(TRESMILES!I91="","",TRESMILES!I91)</f>
        <v>F+</v>
      </c>
      <c r="G91" s="50" t="str">
        <f>TRESMILES!Z91</f>
        <v>&lt;a style='display: block; text-align: center; padding: 0px 0; font-size: 1.4em;' href='https://tresmiles.es/mapa.html?lat=42.713222&amp;lon=0.392778&amp;zoom=17'&gt;&lt;img src='/wp-content/uploads/icono-mapa-topografico-small.png' alt='Mapa' title='Mapa'&gt;&lt;/a&gt;</v>
      </c>
      <c r="H91" s="1" t="str">
        <f>TRESMILES!AA91</f>
        <v/>
      </c>
    </row>
    <row r="92" spans="1:8" x14ac:dyDescent="0.35">
      <c r="A92" s="1" t="str">
        <f>TRESMILES!C92</f>
        <v>PIRINEOS. Gran Bachimala - Culfreda</v>
      </c>
      <c r="B92" s="1" t="str">
        <f>TRESMILES!D92</f>
        <v>Pic de Lustou</v>
      </c>
      <c r="C92" s="1" t="str">
        <f>IF(TRESMILES!E92="","",TRESMILES!E92)</f>
        <v/>
      </c>
      <c r="D92" s="1">
        <f>TRESMILES!F92</f>
        <v>3023</v>
      </c>
      <c r="E92" s="1" t="str">
        <f>TRESMILES!G92&amp;", "&amp;TRESMILES!H92</f>
        <v>42.734783, 0.360001</v>
      </c>
      <c r="F92" s="50" t="str">
        <f>IF(TRESMILES!I92="","",TRESMILES!I92)</f>
        <v>F+</v>
      </c>
      <c r="G92" s="50" t="str">
        <f>TRESMILES!Z92</f>
        <v>&lt;a style='display: block; text-align: center; padding: 0px 0; font-size: 1.4em;' href='https://tresmiles.es/mapa.html?lat=42.734783&amp;lon=0.360001&amp;zoom=17'&gt;&lt;img src='/wp-content/uploads/icono-mapa-topografico-small.png' alt='Mapa' title='Mapa'&gt;&lt;/a&gt;</v>
      </c>
      <c r="H92" s="1" t="str">
        <f>TRESMILES!AA92</f>
        <v/>
      </c>
    </row>
    <row r="93" spans="1:8" x14ac:dyDescent="0.35">
      <c r="A93" s="1" t="str">
        <f>TRESMILES!C93</f>
        <v>PIRINEOS. Gran Bachimala - Culfreda</v>
      </c>
      <c r="B93" s="1" t="str">
        <f>TRESMILES!D93</f>
        <v>Pico Puerto la Pez</v>
      </c>
      <c r="C93" s="1" t="str">
        <f>IF(TRESMILES!E93="","",TRESMILES!E93)</f>
        <v>Punta d'el Puerto</v>
      </c>
      <c r="D93" s="1">
        <f>TRESMILES!F93</f>
        <v>3022</v>
      </c>
      <c r="E93" s="1" t="str">
        <f>TRESMILES!G93&amp;", "&amp;TRESMILES!H93</f>
        <v>42.711083, 0.384972</v>
      </c>
      <c r="F93" s="50" t="str">
        <f>IF(TRESMILES!I93="","",TRESMILES!I93)</f>
        <v>PD-</v>
      </c>
      <c r="G93" s="50" t="str">
        <f>TRESMILES!Z93</f>
        <v>&lt;a style='display: block; text-align: center; padding: 0px 0; font-size: 1.4em;' href='https://tresmiles.es/mapa.html?lat=42.711083&amp;lon=0.384972&amp;zoom=17'&gt;&lt;img src='/wp-content/uploads/icono-mapa-topografico-small.png' alt='Mapa' title='Mapa'&gt;&lt;/a&gt;</v>
      </c>
      <c r="H93" s="1" t="str">
        <f>TRESMILES!AA93</f>
        <v>&lt;div style='display: block; text-align: center; padding: 0px 0; font-size: 1.4em;'&gt;&lt;a href='#!' class='open-popup' data-info='ℹ POSIBLE DISCREPANCIA, ERROR O A ESTUDIAR. A. a estudiar: solo 7 m prominencia respecto al collado con el otro poco. bastante claro'&gt;&lt;img src='/wp-content/uploads/icono-informacion-small.png' alt='Más información' title='Más información'&gt;&lt;/a&gt;&lt;/div&gt;</v>
      </c>
    </row>
    <row r="94" spans="1:8" x14ac:dyDescent="0.35">
      <c r="A94" s="1" t="str">
        <f>TRESMILES!C94</f>
        <v>PIRINEOS. Gran Bachimala - Culfreda</v>
      </c>
      <c r="B94" s="1" t="str">
        <f>TRESMILES!D94</f>
        <v>Pico de la Pez</v>
      </c>
      <c r="C94" s="1" t="str">
        <f>IF(TRESMILES!E94="","",TRESMILES!E94)</f>
        <v>Punta de la Pez</v>
      </c>
      <c r="D94" s="1">
        <f>TRESMILES!F94</f>
        <v>3022</v>
      </c>
      <c r="E94" s="1" t="str">
        <f>TRESMILES!G94&amp;", "&amp;TRESMILES!H94</f>
        <v>42.710667, 0.384694</v>
      </c>
      <c r="F94" s="50" t="str">
        <f>IF(TRESMILES!I94="","",TRESMILES!I94)</f>
        <v>PD-</v>
      </c>
      <c r="G94" s="50" t="str">
        <f>TRESMILES!Z94</f>
        <v>&lt;a style='display: block; text-align: center; padding: 0px 0; font-size: 1.4em;' href='https://tresmiles.es/mapa.html?lat=42.710667&amp;lon=0.384694&amp;zoom=17'&gt;&lt;img src='/wp-content/uploads/icono-mapa-topografico-small.png' alt='Mapa' title='Mapa'&gt;&lt;/a&gt;</v>
      </c>
      <c r="H94" s="1" t="str">
        <f>TRESMILES!AA94</f>
        <v>&lt;div style='display: block; text-align: center; padding: 0px 0; font-size: 1.4em;'&gt;&lt;a href='#!' class='open-popup' data-info='ℹ La Guía Alejos tiene un error de intercambio de datos, ya que en el listado de dificultades pone F+ a este pico y PD- al "Pico del Puerto de la Pez" (al que pone PD- en el listado de dificultades y F+ en la descripción). Otro nombre es "Abeillé Occidental"'&gt;&lt;img src='/wp-content/uploads/icono-informacion-small.png' alt='Más información' title='Más información'&gt;&lt;/a&gt;&lt;/div&gt;</v>
      </c>
    </row>
    <row r="95" spans="1:8" x14ac:dyDescent="0.35">
      <c r="A95" s="1" t="str">
        <f>TRESMILES!C95</f>
        <v>PIRINEOS. La Munia</v>
      </c>
      <c r="B95" s="1" t="str">
        <f>TRESMILES!D95</f>
        <v>Pico de la Munia</v>
      </c>
      <c r="C95" s="1" t="str">
        <f>IF(TRESMILES!E95="","",TRESMILES!E95)</f>
        <v>Pico de l'Almunia Gran</v>
      </c>
      <c r="D95" s="1">
        <f>TRESMILES!F95</f>
        <v>3132</v>
      </c>
      <c r="E95" s="1" t="str">
        <f>TRESMILES!G95&amp;", "&amp;TRESMILES!H95</f>
        <v>42.714917, 0.131833</v>
      </c>
      <c r="F95" s="50" t="str">
        <f>IF(TRESMILES!I95="","",TRESMILES!I95)</f>
        <v>PD</v>
      </c>
      <c r="G95" s="50" t="str">
        <f>TRESMILES!Z95</f>
        <v>&lt;a style='display: block; text-align: center; padding: 0px 0; font-size: 1.4em;' href='https://tresmiles.es/mapa.html?lat=42.714917&amp;lon=0.131833&amp;zoom=17'&gt;&lt;img src='/wp-content/uploads/icono-mapa-topografico-small.png' alt='Mapa' title='Mapa'&gt;&lt;/a&gt;</v>
      </c>
      <c r="H95" s="1" t="str">
        <f>TRESMILES!AA95</f>
        <v/>
      </c>
    </row>
    <row r="96" spans="1:8" x14ac:dyDescent="0.35">
      <c r="A96" s="1" t="str">
        <f>TRESMILES!C96</f>
        <v>PIRINEOS. La Munia</v>
      </c>
      <c r="B96" s="1" t="str">
        <f>TRESMILES!D96</f>
        <v>Pequeña Munia</v>
      </c>
      <c r="C96" s="1" t="str">
        <f>IF(TRESMILES!E96="","",TRESMILES!E96)</f>
        <v>Pico de l'Almunia Chica</v>
      </c>
      <c r="D96" s="1">
        <f>TRESMILES!F96</f>
        <v>3094</v>
      </c>
      <c r="E96" s="1" t="str">
        <f>TRESMILES!G96&amp;", "&amp;TRESMILES!H96</f>
        <v>42.716083, 0.134167</v>
      </c>
      <c r="F96" s="50" t="str">
        <f>IF(TRESMILES!I96="","",TRESMILES!I96)</f>
        <v>PD</v>
      </c>
      <c r="G96" s="50" t="str">
        <f>TRESMILES!Z96</f>
        <v>&lt;a style='display: block; text-align: center; padding: 0px 0; font-size: 1.4em;' href='https://tresmiles.es/mapa.html?lat=42.716083&amp;lon=0.134167&amp;zoom=17'&gt;&lt;img src='/wp-content/uploads/icono-mapa-topografico-small.png' alt='Mapa' title='Mapa'&gt;&lt;/a&gt;</v>
      </c>
      <c r="H96" s="1" t="str">
        <f>TRESMILES!AA96</f>
        <v/>
      </c>
    </row>
    <row r="97" spans="1:8" x14ac:dyDescent="0.35">
      <c r="A97" s="1" t="str">
        <f>TRESMILES!C97</f>
        <v>PIRINEOS. La Munia</v>
      </c>
      <c r="B97" s="1" t="str">
        <f>TRESMILES!D97</f>
        <v>Pico de Sierra Morena</v>
      </c>
      <c r="C97" s="1" t="str">
        <f>IF(TRESMILES!E97="","",TRESMILES!E97)</f>
        <v>Punta de las Loseras</v>
      </c>
      <c r="D97" s="1">
        <f>TRESMILES!F97</f>
        <v>3088</v>
      </c>
      <c r="E97" s="1" t="str">
        <f>TRESMILES!G97&amp;", "&amp;TRESMILES!H97</f>
        <v>42.720722, 0.135278</v>
      </c>
      <c r="F97" s="50" t="str">
        <f>IF(TRESMILES!I97="","",TRESMILES!I97)</f>
        <v>PD</v>
      </c>
      <c r="G97" s="50" t="str">
        <f>TRESMILES!Z97</f>
        <v>&lt;a style='display: block; text-align: center; padding: 0px 0; font-size: 1.4em;' href='https://tresmiles.es/mapa.html?lat=42.720722&amp;lon=0.135278&amp;zoom=17'&gt;&lt;img src='/wp-content/uploads/icono-mapa-topografico-small.png' alt='Mapa' title='Mapa'&gt;&lt;/a&gt;</v>
      </c>
      <c r="H97" s="1" t="str">
        <f>TRESMILES!AA97</f>
        <v/>
      </c>
    </row>
    <row r="98" spans="1:8" x14ac:dyDescent="0.35">
      <c r="A98" s="1" t="str">
        <f>TRESMILES!C98</f>
        <v>PIRINEOS. La Munia</v>
      </c>
      <c r="B98" s="1" t="str">
        <f>TRESMILES!D98</f>
        <v>Pico de Troumouse</v>
      </c>
      <c r="C98" s="1" t="str">
        <f>IF(TRESMILES!E98="","",TRESMILES!E98)</f>
        <v>Punta de Tormoseta</v>
      </c>
      <c r="D98" s="1">
        <f>TRESMILES!F98</f>
        <v>3083</v>
      </c>
      <c r="E98" s="1" t="str">
        <f>TRESMILES!G98&amp;", "&amp;TRESMILES!H98</f>
        <v>42.722444, 0.136722</v>
      </c>
      <c r="F98" s="50" t="str">
        <f>IF(TRESMILES!I98="","",TRESMILES!I98)</f>
        <v>PD</v>
      </c>
      <c r="G98" s="50" t="str">
        <f>TRESMILES!Z98</f>
        <v>&lt;a style='display: block; text-align: center; padding: 0px 0; font-size: 1.4em;' href='https://tresmiles.es/mapa.html?lat=42.722444&amp;lon=0.136722&amp;zoom=17'&gt;&lt;img src='/wp-content/uploads/icono-mapa-topografico-small.png' alt='Mapa' title='Mapa'&gt;&lt;/a&gt;</v>
      </c>
      <c r="H98" s="1" t="str">
        <f>TRESMILES!AA98</f>
        <v/>
      </c>
    </row>
    <row r="99" spans="1:8" x14ac:dyDescent="0.35">
      <c r="A99" s="1" t="str">
        <f>TRESMILES!C99</f>
        <v>PIRINEOS. La Munia</v>
      </c>
      <c r="B99" s="1" t="str">
        <f>TRESMILES!D99</f>
        <v>Pic Heïd</v>
      </c>
      <c r="C99" s="1" t="str">
        <f>IF(TRESMILES!E99="","",TRESMILES!E99)</f>
        <v/>
      </c>
      <c r="D99" s="1">
        <f>TRESMILES!F99</f>
        <v>3022</v>
      </c>
      <c r="E99" s="1" t="str">
        <f>TRESMILES!G99&amp;", "&amp;TRESMILES!H99</f>
        <v>42.72869, 0.13512</v>
      </c>
      <c r="F99" s="50" t="str">
        <f>IF(TRESMILES!I99="","",TRESMILES!I99)</f>
        <v>PD-</v>
      </c>
      <c r="G99" s="50" t="str">
        <f>TRESMILES!Z99</f>
        <v>&lt;a style='display: block; text-align: center; padding: 0px 0; font-size: 1.4em;' href='https://tresmiles.es/mapa.html?lat=42.72869&amp;lon=0.13512&amp;zoom=17'&gt;&lt;img src='/wp-content/uploads/icono-mapa-topografico-small.png' alt='Mapa' title='Mapa'&gt;&lt;/a&gt;</v>
      </c>
      <c r="H99" s="1" t="str">
        <f>TRESMILES!AA99</f>
        <v>&lt;div style='display: block; text-align: center; padding: 0px 0; font-size: 1.4em;'&gt;&lt;a href='#!' class='open-popup' data-info='ℹ POSIBLE DISCREPANCIA, ERROR O A ESTUDIAR. A. a estudiar: la cercana Punta Aires me daba 11 m por el sur'&gt;&lt;img src='/wp-content/uploads/icono-informacion-small.png' alt='Más información' title='Más información'&gt;&lt;/a&gt;&lt;/div&gt;</v>
      </c>
    </row>
    <row r="100" spans="1:8" x14ac:dyDescent="0.35">
      <c r="A100" s="1" t="str">
        <f>TRESMILES!C100</f>
        <v>PIRINEOS. La Munia</v>
      </c>
      <c r="B100" s="1" t="str">
        <f>TRESMILES!D100</f>
        <v>Pico de Robiñera</v>
      </c>
      <c r="C100" s="1" t="str">
        <f>IF(TRESMILES!E100="","",TRESMILES!E100)</f>
        <v>Pico de Rubiñera</v>
      </c>
      <c r="D100" s="1">
        <f>TRESMILES!F100</f>
        <v>3001</v>
      </c>
      <c r="E100" s="1" t="str">
        <f>TRESMILES!G100&amp;", "&amp;TRESMILES!H100</f>
        <v>42.704000, 0.132500</v>
      </c>
      <c r="F100" s="50" t="str">
        <f>IF(TRESMILES!I100="","",TRESMILES!I100)</f>
        <v>F</v>
      </c>
      <c r="G100" s="50" t="str">
        <f>TRESMILES!Z100</f>
        <v>&lt;a style='display: block; text-align: center; padding: 0px 0; font-size: 1.4em;' href='https://tresmiles.es/mapa.html?lat=42.704000&amp;lon=0.132500&amp;zoom=17'&gt;&lt;img src='/wp-content/uploads/icono-mapa-topografico-small.png' alt='Mapa' title='Mapa'&gt;&lt;/a&gt;</v>
      </c>
      <c r="H100" s="1" t="str">
        <f>TRESMILES!AA100</f>
        <v/>
      </c>
    </row>
    <row r="101" spans="1:8" x14ac:dyDescent="0.35">
      <c r="A101" s="1" t="str">
        <f>TRESMILES!C101</f>
        <v>PIRINEOS. Monte Perdido - Taillón</v>
      </c>
      <c r="B101" s="1" t="str">
        <f>TRESMILES!D101</f>
        <v>Monte Perdido</v>
      </c>
      <c r="C101" s="1" t="str">
        <f>IF(TRESMILES!E101="","",TRESMILES!E101)</f>
        <v>Punta de Treserols / Monte Perdido</v>
      </c>
      <c r="D101" s="1">
        <f>TRESMILES!F101</f>
        <v>3348</v>
      </c>
      <c r="E101" s="1" t="str">
        <f>TRESMILES!G101&amp;", "&amp;TRESMILES!H101</f>
        <v>42.675583, 0.034389</v>
      </c>
      <c r="F101" s="50" t="str">
        <f>IF(TRESMILES!I101="","",TRESMILES!I101)</f>
        <v>F+</v>
      </c>
      <c r="G101" s="50" t="str">
        <f>TRESMILES!Z101</f>
        <v>&lt;a style='display: block; text-align: center; padding: 0px 0; font-size: 1.4em;' href='https://tresmiles.es/mapa.html?lat=42.675583&amp;lon=0.034389&amp;zoom=17'&gt;&lt;img src='/wp-content/uploads/icono-mapa-topografico-small.png' alt='Mapa' title='Mapa'&gt;&lt;/a&gt;</v>
      </c>
      <c r="H101" s="1" t="str">
        <f>TRESMILES!AA101</f>
        <v/>
      </c>
    </row>
    <row r="102" spans="1:8" x14ac:dyDescent="0.35">
      <c r="A102" s="1" t="str">
        <f>TRESMILES!C102</f>
        <v>PIRINEOS. Monte Perdido - Taillón</v>
      </c>
      <c r="B102" s="1" t="str">
        <f>TRESMILES!D102</f>
        <v>Cilindro del Marboré</v>
      </c>
      <c r="C102" s="1" t="str">
        <f>IF(TRESMILES!E102="","",TRESMILES!E102)</f>
        <v>Mallo de Marmorés / Cilindro de Marboré</v>
      </c>
      <c r="D102" s="1">
        <f>TRESMILES!F102</f>
        <v>3325</v>
      </c>
      <c r="E102" s="1" t="str">
        <f>TRESMILES!G102&amp;", "&amp;TRESMILES!H102</f>
        <v>42.684694, 0.023944</v>
      </c>
      <c r="F102" s="50" t="str">
        <f>IF(TRESMILES!I102="","",TRESMILES!I102)</f>
        <v>PD</v>
      </c>
      <c r="G102" s="50" t="str">
        <f>TRESMILES!Z102</f>
        <v>&lt;a style='display: block; text-align: center; padding: 0px 0; font-size: 1.4em;' href='https://tresmiles.es/mapa.html?lat=42.684694&amp;lon=0.023944&amp;zoom=17'&gt;&lt;img src='/wp-content/uploads/icono-mapa-topografico-small.png' alt='Mapa' title='Mapa'&gt;&lt;/a&gt;</v>
      </c>
      <c r="H102" s="1" t="str">
        <f>TRESMILES!AA102</f>
        <v/>
      </c>
    </row>
    <row r="103" spans="1:8" x14ac:dyDescent="0.35">
      <c r="A103" s="1" t="str">
        <f>TRESMILES!C103</f>
        <v>PIRINEOS. Monte Perdido - Taillón</v>
      </c>
      <c r="B103" s="1" t="str">
        <f>TRESMILES!D103</f>
        <v>Pico de Añisclo / Soum de Ramond</v>
      </c>
      <c r="C103" s="1" t="str">
        <f>IF(TRESMILES!E103="","",TRESMILES!E103)</f>
        <v>Pico d'Añisclo</v>
      </c>
      <c r="D103" s="1">
        <f>TRESMILES!F103</f>
        <v>3257</v>
      </c>
      <c r="E103" s="1" t="str">
        <f>TRESMILES!G103&amp;", "&amp;TRESMILES!H103</f>
        <v>42.669556, 0.043139</v>
      </c>
      <c r="F103" s="50" t="str">
        <f>IF(TRESMILES!I103="","",TRESMILES!I103)</f>
        <v>F</v>
      </c>
      <c r="G103" s="50" t="str">
        <f>TRESMILES!Z103</f>
        <v>&lt;a style='display: block; text-align: center; padding: 0px 0; font-size: 1.4em;' href='https://tresmiles.es/mapa.html?lat=42.669556&amp;lon=0.043139&amp;zoom=17'&gt;&lt;img src='/wp-content/uploads/icono-mapa-topografico-small.png' alt='Mapa' title='Mapa'&gt;&lt;/a&gt;</v>
      </c>
      <c r="H103" s="1" t="str">
        <f>TRESMILES!AA103</f>
        <v/>
      </c>
    </row>
    <row r="104" spans="1:8" x14ac:dyDescent="0.35">
      <c r="A104" s="1" t="str">
        <f>TRESMILES!C104</f>
        <v>PIRINEOS. Monte Perdido - Taillón</v>
      </c>
      <c r="B104" s="1" t="str">
        <f>TRESMILES!D104</f>
        <v>Pico del Marboré</v>
      </c>
      <c r="C104" s="1" t="str">
        <f>IF(TRESMILES!E104="","",TRESMILES!E104)</f>
        <v>Pico Plan de Marmorés / Marboré</v>
      </c>
      <c r="D104" s="1">
        <f>TRESMILES!F104</f>
        <v>3251</v>
      </c>
      <c r="E104" s="1" t="str">
        <f>TRESMILES!G104&amp;", "&amp;TRESMILES!H104</f>
        <v>42.692611, 0.011528</v>
      </c>
      <c r="F104" s="50" t="str">
        <f>IF(TRESMILES!I104="","",TRESMILES!I104)</f>
        <v>F</v>
      </c>
      <c r="G104" s="50" t="str">
        <f>TRESMILES!Z104</f>
        <v>&lt;a style='display: block; text-align: center; padding: 0px 0; font-size: 1.4em;' href='https://tresmiles.es/mapa.html?lat=42.692611&amp;lon=0.011528&amp;zoom=17'&gt;&lt;img src='/wp-content/uploads/icono-mapa-topografico-small.png' alt='Mapa' title='Mapa'&gt;&lt;/a&gt;</v>
      </c>
      <c r="H104" s="1" t="str">
        <f>TRESMILES!AA104</f>
        <v/>
      </c>
    </row>
    <row r="105" spans="1:8" x14ac:dyDescent="0.35">
      <c r="A105" s="1" t="str">
        <f>TRESMILES!C105</f>
        <v>PIRINEOS. Monte Perdido - Taillón</v>
      </c>
      <c r="B105" s="1" t="str">
        <f>TRESMILES!D105</f>
        <v>Mallo Tormosa</v>
      </c>
      <c r="C105" s="1" t="str">
        <f>IF(TRESMILES!E105="","",TRESMILES!E105)</f>
        <v>Punta dera Cuniestra</v>
      </c>
      <c r="D105" s="1">
        <f>TRESMILES!F105</f>
        <v>3235</v>
      </c>
      <c r="E105" s="1" t="str">
        <f>TRESMILES!G105&amp;", "&amp;TRESMILES!H105</f>
        <v>42.671861, 0.041861</v>
      </c>
      <c r="F105" s="50" t="str">
        <f>IF(TRESMILES!I105="","",TRESMILES!I105)</f>
        <v/>
      </c>
      <c r="G105" s="50" t="str">
        <f>TRESMILES!Z105</f>
        <v>&lt;a style='display: block; text-align: center; padding: 0px 0; font-size: 1.4em;' href='https://tresmiles.es/mapa.html?lat=42.671861&amp;lon=0.041861&amp;zoom=17'&gt;&lt;img src='/wp-content/uploads/icono-mapa-topografico-small.png' alt='Mapa' title='Mapa'&gt;&lt;/a&gt;</v>
      </c>
      <c r="H105" s="1" t="str">
        <f>TRESMILES!AA105</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106" spans="1:8" x14ac:dyDescent="0.35">
      <c r="A106" s="1" t="str">
        <f>TRESMILES!C106</f>
        <v>PIRINEOS. Monte Perdido - Taillón</v>
      </c>
      <c r="B106" s="1" t="str">
        <f>TRESMILES!D106</f>
        <v>Pitón SO del Cilindro / Peña Roya</v>
      </c>
      <c r="C106" s="1" t="str">
        <f>IF(TRESMILES!E106="","",TRESMILES!E106)</f>
        <v>Pundeta de Peña Roya</v>
      </c>
      <c r="D106" s="1">
        <f>TRESMILES!F106</f>
        <v>3194</v>
      </c>
      <c r="E106" s="1" t="str">
        <f>TRESMILES!G106&amp;", "&amp;TRESMILES!H106</f>
        <v>42.681028, 0.020889</v>
      </c>
      <c r="F106" s="50" t="str">
        <f>IF(TRESMILES!I106="","",TRESMILES!I106)</f>
        <v>F</v>
      </c>
      <c r="G106" s="50" t="str">
        <f>TRESMILES!Z106</f>
        <v>&lt;a style='display: block; text-align: center; padding: 0px 0; font-size: 1.4em;' href='https://tresmiles.es/mapa.html?lat=42.681028&amp;lon=0.020889&amp;zoom=17'&gt;&lt;img src='/wp-content/uploads/icono-mapa-topografico-small.png' alt='Mapa' title='Mapa'&gt;&lt;/a&gt;</v>
      </c>
      <c r="H106" s="1" t="str">
        <f>TRESMILES!AA106</f>
        <v/>
      </c>
    </row>
    <row r="107" spans="1:8" x14ac:dyDescent="0.35">
      <c r="A107" s="1" t="str">
        <f>TRESMILES!C107</f>
        <v>PIRINEOS. Monte Perdido - Taillón</v>
      </c>
      <c r="B107" s="1" t="str">
        <f>TRESMILES!D107</f>
        <v>Sin nombre clásico</v>
      </c>
      <c r="C107" s="1" t="str">
        <f>IF(TRESMILES!E107="","",TRESMILES!E107)</f>
        <v>Punta dera Canal Fonda</v>
      </c>
      <c r="D107" s="1">
        <f>TRESMILES!F107</f>
        <v>3189</v>
      </c>
      <c r="E107" s="1" t="str">
        <f>TRESMILES!G107&amp;", "&amp;TRESMILES!H107</f>
        <v>42.673556, 0.040861</v>
      </c>
      <c r="F107" s="50" t="str">
        <f>IF(TRESMILES!I107="","",TRESMILES!I107)</f>
        <v/>
      </c>
      <c r="G107" s="50" t="str">
        <f>TRESMILES!Z107</f>
        <v>&lt;a style='display: block; text-align: center; padding: 0px 0; font-size: 1.4em;' href='https://tresmiles.es/mapa.html?lat=42.673556&amp;lon=0.040861&amp;zoom=17'&gt;&lt;img src='/wp-content/uploads/icono-mapa-topografico-small.png' alt='Mapa' title='Mapa'&gt;&lt;/a&gt;</v>
      </c>
      <c r="H107" s="1" t="str">
        <f>TRESMILES!AA107</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108" spans="1:8" x14ac:dyDescent="0.35">
      <c r="A108" s="1" t="str">
        <f>TRESMILES!C108</f>
        <v>PIRINEOS. Monte Perdido - Taillón</v>
      </c>
      <c r="B108" s="1" t="str">
        <f>TRESMILES!D108</f>
        <v>Dedo del Monte Perdido</v>
      </c>
      <c r="C108" s="1" t="str">
        <f>IF(TRESMILES!E108="","",TRESMILES!E108)</f>
        <v>Mallet dero Portiello</v>
      </c>
      <c r="D108" s="1">
        <f>TRESMILES!F108</f>
        <v>3185</v>
      </c>
      <c r="E108" s="1" t="str">
        <f>TRESMILES!G108&amp;", "&amp;TRESMILES!H108</f>
        <v>42.679083, 0.031556</v>
      </c>
      <c r="F108" s="50" t="str">
        <f>IF(TRESMILES!I108="","",TRESMILES!I108)</f>
        <v>AD+</v>
      </c>
      <c r="G108" s="50" t="str">
        <f>TRESMILES!Z108</f>
        <v>&lt;a style='display: block; text-align: center; padding: 0px 0; font-size: 1.4em;' href='https://tresmiles.es/mapa.html?lat=42.679083&amp;lon=0.031556&amp;zoom=17'&gt;&lt;img src='/wp-content/uploads/icono-mapa-topografico-small.png' alt='Mapa' title='Mapa'&gt;&lt;/a&gt;</v>
      </c>
      <c r="H108" s="1" t="str">
        <f>TRESMILES!AA108</f>
        <v/>
      </c>
    </row>
    <row r="109" spans="1:8" x14ac:dyDescent="0.35">
      <c r="A109" s="1" t="str">
        <f>TRESMILES!C109</f>
        <v>PIRINEOS. Monte Perdido - Taillón</v>
      </c>
      <c r="B109" s="1" t="str">
        <f>TRESMILES!D109</f>
        <v>Nudillo del Monte Perdido</v>
      </c>
      <c r="C109" s="1" t="str">
        <f>IF(TRESMILES!E109="","",TRESMILES!E109)</f>
        <v>Punda dero Sarrato</v>
      </c>
      <c r="D109" s="1">
        <f>TRESMILES!F109</f>
        <v>3174</v>
      </c>
      <c r="E109" s="1" t="str">
        <f>TRESMILES!G109&amp;", "&amp;TRESMILES!H109</f>
        <v>42.679917, 0.030750</v>
      </c>
      <c r="F109" s="50" t="str">
        <f>IF(TRESMILES!I109="","",TRESMILES!I109)</f>
        <v>PD</v>
      </c>
      <c r="G109" s="50" t="str">
        <f>TRESMILES!Z109</f>
        <v>&lt;a style='display: block; text-align: center; padding: 0px 0; font-size: 1.4em;' href='https://tresmiles.es/mapa.html?lat=42.679917&amp;lon=0.030750&amp;zoom=17'&gt;&lt;img src='/wp-content/uploads/icono-mapa-topografico-small.png' alt='Mapa' title='Mapa'&gt;&lt;/a&gt;</v>
      </c>
      <c r="H109" s="1" t="str">
        <f>TRESMILES!AA109</f>
        <v/>
      </c>
    </row>
    <row r="110" spans="1:8" x14ac:dyDescent="0.35">
      <c r="A110" s="1" t="str">
        <f>TRESMILES!C110</f>
        <v>PIRINEOS. Monte Perdido - Taillón</v>
      </c>
      <c r="B110" s="1" t="str">
        <f>TRESMILES!D110</f>
        <v>Pico Oriental de la Cascada</v>
      </c>
      <c r="C110" s="1" t="str">
        <f>IF(TRESMILES!E110="","",TRESMILES!E110)</f>
        <v>Punda deras Crepas</v>
      </c>
      <c r="D110" s="1">
        <f>TRESMILES!F110</f>
        <v>3161</v>
      </c>
      <c r="E110" s="1" t="str">
        <f>TRESMILES!G110&amp;", "&amp;TRESMILES!H110</f>
        <v>42.689972, 0.007833</v>
      </c>
      <c r="F110" s="50" t="str">
        <f>IF(TRESMILES!I110="","",TRESMILES!I110)</f>
        <v>F+</v>
      </c>
      <c r="G110" s="50" t="str">
        <f>TRESMILES!Z110</f>
        <v>&lt;a style='display: block; text-align: center; padding: 0px 0; font-size: 1.4em;' href='https://tresmiles.es/mapa.html?lat=42.689972&amp;lon=0.007833&amp;zoom=17'&gt;&lt;img src='/wp-content/uploads/icono-mapa-topografico-small.png' alt='Mapa' title='Mapa'&gt;&lt;/a&gt;</v>
      </c>
      <c r="H110" s="1" t="str">
        <f>TRESMILES!AA110</f>
        <v/>
      </c>
    </row>
    <row r="111" spans="1:8" x14ac:dyDescent="0.35">
      <c r="A111" s="1" t="str">
        <f>TRESMILES!C111</f>
        <v>PIRINEOS. Monte Perdido - Taillón</v>
      </c>
      <c r="B111" s="1" t="str">
        <f>TRESMILES!D111</f>
        <v>Pico del Taillón</v>
      </c>
      <c r="C111" s="1" t="str">
        <f>IF(TRESMILES!E111="","",TRESMILES!E111)</f>
        <v>Punda Negra / Tallón</v>
      </c>
      <c r="D111" s="1">
        <f>TRESMILES!F111</f>
        <v>3144</v>
      </c>
      <c r="E111" s="1" t="str">
        <f>TRESMILES!G111&amp;", "&amp;TRESMILES!H111</f>
        <v>42.693694, -0.051278</v>
      </c>
      <c r="F111" s="50" t="str">
        <f>IF(TRESMILES!I111="","",TRESMILES!I111)</f>
        <v>F</v>
      </c>
      <c r="G111" s="50" t="str">
        <f>TRESMILES!Z111</f>
        <v>&lt;a style='display: block; text-align: center; padding: 0px 0; font-size: 1.4em;' href='https://tresmiles.es/mapa.html?lat=42.693694&amp;lon=-0.051278&amp;zoom=17'&gt;&lt;img src='/wp-content/uploads/icono-mapa-topografico-small.png' alt='Mapa' title='Mapa'&gt;&lt;/a&gt;</v>
      </c>
      <c r="H111" s="1" t="str">
        <f>TRESMILES!AA111</f>
        <v/>
      </c>
    </row>
    <row r="112" spans="1:8" x14ac:dyDescent="0.35">
      <c r="A112" s="1" t="str">
        <f>TRESMILES!C112</f>
        <v>PIRINEOS. Monte Perdido - Taillón</v>
      </c>
      <c r="B112" s="1" t="str">
        <f>TRESMILES!D112</f>
        <v>Pico Central de la Cascada / Pico Brulle</v>
      </c>
      <c r="C112" s="1" t="str">
        <f>IF(TRESMILES!E112="","",TRESMILES!E112)</f>
        <v>Repunda deras Bruixas</v>
      </c>
      <c r="D112" s="1">
        <f>TRESMILES!F112</f>
        <v>3111</v>
      </c>
      <c r="E112" s="1" t="str">
        <f>TRESMILES!G112&amp;", "&amp;TRESMILES!H112</f>
        <v>42.688833, 0.004722</v>
      </c>
      <c r="F112" s="50" t="str">
        <f>IF(TRESMILES!I112="","",TRESMILES!I112)</f>
        <v>F</v>
      </c>
      <c r="G112" s="50" t="str">
        <f>TRESMILES!Z112</f>
        <v>&lt;a style='display: block; text-align: center; padding: 0px 0; font-size: 1.4em;' href='https://tresmiles.es/mapa.html?lat=42.688833&amp;lon=0.004722&amp;zoom=17'&gt;&lt;img src='/wp-content/uploads/icono-mapa-topografico-small.png' alt='Mapa' title='Mapa'&gt;&lt;/a&gt;</v>
      </c>
      <c r="H112" s="1" t="str">
        <f>TRESMILES!AA112</f>
        <v>&lt;div style='display: block; text-align: center; padding: 0px 0; font-size: 1.4em;'&gt;&lt;a href='#!' class='open-popup' data-info='ℹ Antes Pic Brulle'&gt;&lt;img src='/wp-content/uploads/icono-informacion-small.png' alt='Más información' title='Más información'&gt;&lt;/a&gt;&lt;/div&gt;</v>
      </c>
    </row>
    <row r="113" spans="1:8" x14ac:dyDescent="0.35">
      <c r="A113" s="1" t="str">
        <f>TRESMILES!C113</f>
        <v>PIRINEOS. Monte Perdido - Taillón</v>
      </c>
      <c r="B113" s="1" t="str">
        <f>TRESMILES!D113</f>
        <v>Pico Occidental de la Cascada</v>
      </c>
      <c r="C113" s="1" t="str">
        <f>IF(TRESMILES!E113="","",TRESMILES!E113)</f>
        <v>Punda dera Ula</v>
      </c>
      <c r="D113" s="1">
        <f>TRESMILES!F113</f>
        <v>3098</v>
      </c>
      <c r="E113" s="1" t="str">
        <f>TRESMILES!G113&amp;", "&amp;TRESMILES!H113</f>
        <v>42.686694, 0.002361</v>
      </c>
      <c r="F113" s="50" t="str">
        <f>IF(TRESMILES!I113="","",TRESMILES!I113)</f>
        <v>F</v>
      </c>
      <c r="G113" s="50" t="str">
        <f>TRESMILES!Z113</f>
        <v>&lt;a style='display: block; text-align: center; padding: 0px 0; font-size: 1.4em;' href='https://tresmiles.es/mapa.html?lat=42.686694&amp;lon=0.002361&amp;zoom=17'&gt;&lt;img src='/wp-content/uploads/icono-mapa-topografico-small.png' alt='Mapa' title='Mapa'&gt;&lt;/a&gt;</v>
      </c>
      <c r="H113" s="1" t="str">
        <f>TRESMILES!AA113</f>
        <v/>
      </c>
    </row>
    <row r="114" spans="1:8" x14ac:dyDescent="0.35">
      <c r="A114" s="1" t="str">
        <f>TRESMILES!C114</f>
        <v>PIRINEOS. Monte Perdido - Taillón</v>
      </c>
      <c r="B114" s="1" t="str">
        <f>TRESMILES!D114</f>
        <v>Tuqueta de Marboré</v>
      </c>
      <c r="C114" s="1" t="str">
        <f>IF(TRESMILES!E114="","",TRESMILES!E114)</f>
        <v>Tozalón dera Nieu</v>
      </c>
      <c r="D114" s="1">
        <f>TRESMILES!F114</f>
        <v>3092</v>
      </c>
      <c r="E114" s="1" t="str">
        <f>TRESMILES!G114&amp;", "&amp;TRESMILES!H114</f>
        <v>42.685444, 0.018917</v>
      </c>
      <c r="F114" s="50" t="str">
        <f>IF(TRESMILES!I114="","",TRESMILES!I114)</f>
        <v>F</v>
      </c>
      <c r="G114" s="50" t="str">
        <f>TRESMILES!Z114</f>
        <v>&lt;a style='display: block; text-align: center; padding: 0px 0; font-size: 1.4em;' href='https://tresmiles.es/mapa.html?lat=42.685444&amp;lon=0.018917&amp;zoom=17'&gt;&lt;img src='/wp-content/uploads/icono-mapa-topografico-small.png' alt='Mapa' title='Mapa'&gt;&lt;/a&gt;</v>
      </c>
      <c r="H114" s="1" t="str">
        <f>TRESMILES!AA114</f>
        <v/>
      </c>
    </row>
    <row r="115" spans="1:8" x14ac:dyDescent="0.35">
      <c r="A115" s="1" t="str">
        <f>TRESMILES!C115</f>
        <v>PIRINEOS. Monte Perdido - Taillón</v>
      </c>
      <c r="B115" s="1" t="str">
        <f>TRESMILES!D115</f>
        <v>Espalda Esparets</v>
      </c>
      <c r="C115" s="1" t="str">
        <f>IF(TRESMILES!E115="","",TRESMILES!E115)</f>
        <v>Repunta de las Neveras</v>
      </c>
      <c r="D115" s="1">
        <f>TRESMILES!F115</f>
        <v>3078</v>
      </c>
      <c r="E115" s="1" t="str">
        <f>TRESMILES!G115&amp;", "&amp;TRESMILES!H115</f>
        <v>42.677194, 0.043083</v>
      </c>
      <c r="F115" s="50" t="str">
        <f>IF(TRESMILES!I115="","",TRESMILES!I115)</f>
        <v>F</v>
      </c>
      <c r="G115" s="50" t="str">
        <f>TRESMILES!Z115</f>
        <v>&lt;a style='display: block; text-align: center; padding: 0px 0; font-size: 1.4em;' href='https://tresmiles.es/mapa.html?lat=42.677194&amp;lon=0.043083&amp;zoom=17'&gt;&lt;img src='/wp-content/uploads/icono-mapa-topografico-small.png' alt='Mapa' title='Mapa'&gt;&lt;/a&gt;</v>
      </c>
      <c r="H115" s="1" t="str">
        <f>TRESMILES!AA115</f>
        <v>&lt;div style='display: block; text-align: center; padding: 0px 0; font-size: 1.4em;'&gt;&lt;a href='#!' class='open-popup' data-info='ℹ Estuvo descatalogado por prominencia 8,7 m pero se ha recatalogado, aunque no he encontrado el dato'&gt;&lt;img src='/wp-content/uploads/icono-informacion-small.png' alt='Más información' title='Más información'&gt;&lt;/a&gt;&lt;/div&gt;</v>
      </c>
    </row>
    <row r="116" spans="1:8" x14ac:dyDescent="0.35">
      <c r="A116" s="1" t="str">
        <f>TRESMILES!C116</f>
        <v>PIRINEOS. Monte Perdido - Taillón</v>
      </c>
      <c r="B116" s="1" t="str">
        <f>TRESMILES!D116</f>
        <v>Espalda del Marboré</v>
      </c>
      <c r="C116" s="1" t="str">
        <f>IF(TRESMILES!E116="","",TRESMILES!E116)</f>
        <v>Punda dero Espaldador</v>
      </c>
      <c r="D116" s="1">
        <f>TRESMILES!F116</f>
        <v>3075</v>
      </c>
      <c r="E116" s="1" t="str">
        <f>TRESMILES!G116&amp;", "&amp;TRESMILES!H116</f>
        <v>42.685306, 0.000333</v>
      </c>
      <c r="F116" s="50" t="str">
        <f>IF(TRESMILES!I116="","",TRESMILES!I116)</f>
        <v>F+</v>
      </c>
      <c r="G116" s="50" t="str">
        <f>TRESMILES!Z116</f>
        <v>&lt;a style='display: block; text-align: center; padding: 0px 0; font-size: 1.4em;' href='https://tresmiles.es/mapa.html?lat=42.685306&amp;lon=0.000333&amp;zoom=17'&gt;&lt;img src='/wp-content/uploads/icono-mapa-topografico-small.png' alt='Mapa' title='Mapa'&gt;&lt;/a&gt;</v>
      </c>
      <c r="H116" s="1" t="str">
        <f>TRESMILES!AA116</f>
        <v>&lt;div style='display: block; text-align: center; padding: 0px 0; font-size: 1.4em;'&gt;&lt;a href='#!' class='open-popup' data-info='ℹ POSIBLE DISCREPANCIA, ERROR O A ESTUDIAR. A. a estudiar: lo descatalogaría por prominencia 5 m'&gt;&lt;img src='/wp-content/uploads/icono-informacion-small.png' alt='Más información' title='Más información'&gt;&lt;/a&gt;&lt;/div&gt;</v>
      </c>
    </row>
    <row r="117" spans="1:8" x14ac:dyDescent="0.35">
      <c r="A117" s="1" t="str">
        <f>TRESMILES!C117</f>
        <v>PIRINEOS. Monte Perdido - Taillón</v>
      </c>
      <c r="B117" s="1" t="str">
        <f>TRESMILES!D117</f>
        <v>Gran Astazu</v>
      </c>
      <c r="C117" s="1" t="str">
        <f>IF(TRESMILES!E117="","",TRESMILES!E117)</f>
        <v>Marmorés d´el Cul Gran / Astazu E.</v>
      </c>
      <c r="D117" s="1">
        <f>TRESMILES!F117</f>
        <v>3071</v>
      </c>
      <c r="E117" s="1" t="str">
        <f>TRESMILES!G117&amp;", "&amp;TRESMILES!H117</f>
        <v>42.702500, 0.023917</v>
      </c>
      <c r="F117" s="50" t="str">
        <f>IF(TRESMILES!I117="","",TRESMILES!I117)</f>
        <v>F</v>
      </c>
      <c r="G117" s="50" t="str">
        <f>TRESMILES!Z117</f>
        <v>&lt;a style='display: block; text-align: center; padding: 0px 0; font-size: 1.4em;' href='https://tresmiles.es/mapa.html?lat=42.702500&amp;lon=0.023917&amp;zoom=17'&gt;&lt;img src='/wp-content/uploads/icono-mapa-topografico-small.png' alt='Mapa' title='Mapa'&gt;&lt;/a&gt;</v>
      </c>
      <c r="H117" s="1" t="str">
        <f>TRESMILES!AA117</f>
        <v/>
      </c>
    </row>
    <row r="118" spans="1:8" x14ac:dyDescent="0.35">
      <c r="A118" s="1" t="str">
        <f>TRESMILES!C118</f>
        <v>PIRINEOS. Monte Perdido - Taillón</v>
      </c>
      <c r="B118" s="1" t="str">
        <f>TRESMILES!D118</f>
        <v>Pico Baudrimont NO</v>
      </c>
      <c r="C118" s="1" t="str">
        <f>IF(TRESMILES!E118="","",TRESMILES!E118)</f>
        <v>Mallo de Tormosa</v>
      </c>
      <c r="D118" s="1">
        <f>TRESMILES!F118</f>
        <v>3048</v>
      </c>
      <c r="E118" s="1" t="str">
        <f>TRESMILES!G118&amp;", "&amp;TRESMILES!H118</f>
        <v>42.673250, 0.047306</v>
      </c>
      <c r="F118" s="50" t="str">
        <f>IF(TRESMILES!I118="","",TRESMILES!I118)</f>
        <v>PD-</v>
      </c>
      <c r="G118" s="50" t="str">
        <f>TRESMILES!Z118</f>
        <v>&lt;a style='display: block; text-align: center; padding: 0px 0; font-size: 1.4em;' href='https://tresmiles.es/mapa.html?lat=42.673250&amp;lon=0.047306&amp;zoom=17'&gt;&lt;img src='/wp-content/uploads/icono-mapa-topografico-small.png' alt='Mapa' title='Mapa'&gt;&lt;/a&gt;</v>
      </c>
      <c r="H118" s="1" t="str">
        <f>TRESMILES!AA118</f>
        <v/>
      </c>
    </row>
    <row r="119" spans="1:8" x14ac:dyDescent="0.35">
      <c r="A119" s="1" t="str">
        <f>TRESMILES!C119</f>
        <v>PIRINEOS. Monte Perdido - Taillón</v>
      </c>
      <c r="B119" s="1" t="str">
        <f>TRESMILES!D119</f>
        <v>Gabieto Occidental / Gabieto Sur</v>
      </c>
      <c r="C119" s="1" t="str">
        <f>IF(TRESMILES!E119="","",TRESMILES!E119)</f>
        <v>Punda dero Cabieto</v>
      </c>
      <c r="D119" s="1">
        <f>TRESMILES!F119</f>
        <v>3035</v>
      </c>
      <c r="E119" s="1" t="str">
        <f>TRESMILES!G119&amp;", "&amp;TRESMILES!H119</f>
        <v>42.692889, -0.065222</v>
      </c>
      <c r="F119" s="50" t="str">
        <f>IF(TRESMILES!I119="","",TRESMILES!I119)</f>
        <v>PD</v>
      </c>
      <c r="G119" s="50" t="str">
        <f>TRESMILES!Z119</f>
        <v>&lt;a style='display: block; text-align: center; padding: 0px 0; font-size: 1.4em;' href='https://tresmiles.es/mapa.html?lat=42.692889&amp;lon=-0.065222&amp;zoom=17'&gt;&lt;img src='/wp-content/uploads/icono-mapa-topografico-small.png' alt='Mapa' title='Mapa'&gt;&lt;/a&gt;</v>
      </c>
      <c r="H119" s="1" t="str">
        <f>TRESMILES!AA119</f>
        <v/>
      </c>
    </row>
    <row r="120" spans="1:8" x14ac:dyDescent="0.35">
      <c r="A120" s="1" t="str">
        <f>TRESMILES!C120</f>
        <v>PIRINEOS. Monte Perdido - Taillón</v>
      </c>
      <c r="B120" s="1" t="str">
        <f>TRESMILES!D120</f>
        <v>Gabieto Oriental / Gabieto Norte</v>
      </c>
      <c r="C120" s="1" t="str">
        <f>IF(TRESMILES!E120="","",TRESMILES!E120)</f>
        <v>Cabieto dera Buega</v>
      </c>
      <c r="D120" s="1">
        <f>TRESMILES!F120</f>
        <v>3031</v>
      </c>
      <c r="E120" s="1" t="str">
        <f>TRESMILES!G120&amp;", "&amp;TRESMILES!H120</f>
        <v>42.694556, -0.062139</v>
      </c>
      <c r="F120" s="50" t="str">
        <f>IF(TRESMILES!I120="","",TRESMILES!I120)</f>
        <v>F+</v>
      </c>
      <c r="G120" s="50" t="str">
        <f>TRESMILES!Z120</f>
        <v>&lt;a style='display: block; text-align: center; padding: 0px 0; font-size: 1.4em;' href='https://tresmiles.es/mapa.html?lat=42.694556&amp;lon=-0.062139&amp;zoom=17'&gt;&lt;img src='/wp-content/uploads/icono-mapa-topografico-small.png' alt='Mapa' title='Mapa'&gt;&lt;/a&gt;</v>
      </c>
      <c r="H120" s="1" t="str">
        <f>TRESMILES!AA120</f>
        <v/>
      </c>
    </row>
    <row r="121" spans="1:8" x14ac:dyDescent="0.35">
      <c r="A121" s="1" t="str">
        <f>TRESMILES!C121</f>
        <v>PIRINEOS. Monte Perdido - Taillón</v>
      </c>
      <c r="B121" s="1" t="str">
        <f>TRESMILES!D121</f>
        <v>Pico Baudrimont SE</v>
      </c>
      <c r="C121" s="1" t="str">
        <f>IF(TRESMILES!E121="","",TRESMILES!E121)</f>
        <v>Punta de Tormosa</v>
      </c>
      <c r="D121" s="1">
        <f>TRESMILES!F121</f>
        <v>3023</v>
      </c>
      <c r="E121" s="1" t="str">
        <f>TRESMILES!G121&amp;", "&amp;TRESMILES!H121</f>
        <v>42.669639, 0.052111</v>
      </c>
      <c r="F121" s="50" t="str">
        <f>IF(TRESMILES!I121="","",TRESMILES!I121)</f>
        <v>F</v>
      </c>
      <c r="G121" s="50" t="str">
        <f>TRESMILES!Z121</f>
        <v>&lt;a style='display: block; text-align: center; padding: 0px 0; font-size: 1.4em;' href='https://tresmiles.es/mapa.html?lat=42.669639&amp;lon=0.052111&amp;zoom=17'&gt;&lt;img src='/wp-content/uploads/icono-mapa-topografico-small.png' alt='Mapa' title='Mapa'&gt;&lt;/a&gt;</v>
      </c>
      <c r="H121" s="1" t="str">
        <f>TRESMILES!AA121</f>
        <v/>
      </c>
    </row>
    <row r="122" spans="1:8" x14ac:dyDescent="0.35">
      <c r="A122" s="1" t="str">
        <f>TRESMILES!C122</f>
        <v>PIRINEOS. Monte Perdido - Taillón</v>
      </c>
      <c r="B122" s="1" t="str">
        <f>TRESMILES!D122</f>
        <v>Punta de las Olas</v>
      </c>
      <c r="C122" s="1" t="str">
        <f>IF(TRESMILES!E122="","",TRESMILES!E122)</f>
        <v>Punda deras Solas</v>
      </c>
      <c r="D122" s="1">
        <f>TRESMILES!F122</f>
        <v>3022</v>
      </c>
      <c r="E122" s="1" t="str">
        <f>TRESMILES!G122&amp;", "&amp;TRESMILES!H122</f>
        <v>42.662111, 0.053667</v>
      </c>
      <c r="F122" s="50" t="str">
        <f>IF(TRESMILES!I122="","",TRESMILES!I122)</f>
        <v>F</v>
      </c>
      <c r="G122" s="50" t="str">
        <f>TRESMILES!Z122</f>
        <v>&lt;a style='display: block; text-align: center; padding: 0px 0; font-size: 1.4em;' href='https://tresmiles.es/mapa.html?lat=42.662111&amp;lon=0.053667&amp;zoom=17'&gt;&lt;img src='/wp-content/uploads/icono-mapa-topografico-small.png' alt='Mapa' title='Mapa'&gt;&lt;/a&gt;</v>
      </c>
      <c r="H122" s="1" t="str">
        <f>TRESMILES!AA122</f>
        <v/>
      </c>
    </row>
    <row r="123" spans="1:8" x14ac:dyDescent="0.35">
      <c r="A123" s="1" t="str">
        <f>TRESMILES!C123</f>
        <v>PIRINEOS. Monte Perdido - Taillón</v>
      </c>
      <c r="B123" s="1" t="str">
        <f>TRESMILES!D123</f>
        <v>Punta de las Escaleras</v>
      </c>
      <c r="C123" s="1" t="str">
        <f>IF(TRESMILES!E123="","",TRESMILES!E123)</f>
        <v>Peña dero Baste</v>
      </c>
      <c r="D123" s="1">
        <f>TRESMILES!F123</f>
        <v>3021</v>
      </c>
      <c r="E123" s="1" t="str">
        <f>TRESMILES!G123&amp;", "&amp;TRESMILES!H123</f>
        <v>42.669750, 0.029889</v>
      </c>
      <c r="F123" s="50" t="str">
        <f>IF(TRESMILES!I123="","",TRESMILES!I123)</f>
        <v>F+</v>
      </c>
      <c r="G123" s="50" t="str">
        <f>TRESMILES!Z123</f>
        <v>&lt;a style='display: block; text-align: center; padding: 0px 0; font-size: 1.4em;' href='https://tresmiles.es/mapa.html?lat=42.669750&amp;lon=0.029889&amp;zoom=17'&gt;&lt;img src='/wp-content/uploads/icono-mapa-topografico-small.png' alt='Mapa' title='Mapa'&gt;&lt;/a&gt;</v>
      </c>
      <c r="H123" s="1" t="str">
        <f>TRESMILES!AA123</f>
        <v/>
      </c>
    </row>
    <row r="124" spans="1:8" x14ac:dyDescent="0.35">
      <c r="A124" s="1" t="str">
        <f>TRESMILES!C124</f>
        <v>PIRINEOS. Monte Perdido - Taillón</v>
      </c>
      <c r="B124" s="1" t="str">
        <f>TRESMILES!D124</f>
        <v>Gabieto Central (propuesta, sin nombre clásico)</v>
      </c>
      <c r="C124" s="1" t="str">
        <f>IF(TRESMILES!E124="","",TRESMILES!E124)</f>
        <v>Cabieto dero Baziero</v>
      </c>
      <c r="D124" s="1">
        <f>TRESMILES!F124</f>
        <v>3018</v>
      </c>
      <c r="E124" s="1" t="str">
        <f>TRESMILES!G124&amp;", "&amp;TRESMILES!H124</f>
        <v>42.693861, -0.063056</v>
      </c>
      <c r="F124" s="50" t="str">
        <f>IF(TRESMILES!I124="","",TRESMILES!I124)</f>
        <v/>
      </c>
      <c r="G124" s="50" t="str">
        <f>TRESMILES!Z124</f>
        <v>&lt;a style='display: block; text-align: center; padding: 0px 0; font-size: 1.4em;' href='https://tresmiles.es/mapa.html?lat=42.693861&amp;lon=-0.063056&amp;zoom=17'&gt;&lt;img src='/wp-content/uploads/icono-mapa-topografico-small.png' alt='Mapa' title='Mapa'&gt;&lt;/a&gt;</v>
      </c>
      <c r="H124" s="1" t="str">
        <f>TRESMILES!AA124</f>
        <v>&lt;div style='display: block; text-align: center; padding: 0px 0; font-size: 1.4em;'&gt;&lt;a href='#!' class='open-popup' data-info='ℹ POSIBLE DISCREPANCIA, ERROR O A ESTUDIAR. Una propuesta lógica sería "Gabieto central". Alejos lo relata como "cota intermedia que tal vez cumpla los requisitos"'&gt;&lt;img src='/wp-content/uploads/icono-informacion-small.png' alt='Más información' title='Más información'&gt;&lt;/a&gt;&lt;/div&gt;</v>
      </c>
    </row>
    <row r="125" spans="1:8" x14ac:dyDescent="0.35">
      <c r="A125" s="1" t="str">
        <f>TRESMILES!C125</f>
        <v>PIRINEOS. Monte Perdido - Taillón</v>
      </c>
      <c r="B125" s="1" t="str">
        <f>TRESMILES!D125</f>
        <v>Pequeño Astazu</v>
      </c>
      <c r="C125" s="1" t="str">
        <f>IF(TRESMILES!E125="","",TRESMILES!E125)</f>
        <v>Marmorés d´el Cul Chicot / Astazu O.</v>
      </c>
      <c r="D125" s="1">
        <f>TRESMILES!F125</f>
        <v>3013</v>
      </c>
      <c r="E125" s="1" t="str">
        <f>TRESMILES!G125&amp;", "&amp;TRESMILES!H125</f>
        <v>42.701778, 0.015583</v>
      </c>
      <c r="F125" s="50" t="str">
        <f>IF(TRESMILES!I125="","",TRESMILES!I125)</f>
        <v>F</v>
      </c>
      <c r="G125" s="50" t="str">
        <f>TRESMILES!Z125</f>
        <v>&lt;a style='display: block; text-align: center; padding: 0px 0; font-size: 1.4em;' href='https://tresmiles.es/mapa.html?lat=42.701778&amp;lon=0.015583&amp;zoom=17'&gt;&lt;img src='/wp-content/uploads/icono-mapa-topografico-small.png' alt='Mapa' title='Mapa'&gt;&lt;/a&gt;</v>
      </c>
      <c r="H125" s="1" t="str">
        <f>TRESMILES!AA125</f>
        <v>&lt;div style='display: block; text-align: center; padding: 0px 0; font-size: 1.4em;'&gt;&lt;a href='#!' class='open-popup' data-info='ℹ Antes Astazu Oriental'&gt;&lt;img src='/wp-content/uploads/icono-informacion-small.png' alt='Más información' title='Más información'&gt;&lt;/a&gt;&lt;/div&gt;</v>
      </c>
    </row>
    <row r="126" spans="1:8" x14ac:dyDescent="0.35">
      <c r="A126" s="1" t="str">
        <f>TRESMILES!C126</f>
        <v>PIRINEOS. Monte Perdido - Taillón</v>
      </c>
      <c r="B126" s="1" t="str">
        <f>TRESMILES!D126</f>
        <v>Torre del Marboré</v>
      </c>
      <c r="C126" s="1" t="str">
        <f>IF(TRESMILES!E126="","",TRESMILES!E126)</f>
        <v>Punda dero Faixón / Torre de Marboré</v>
      </c>
      <c r="D126" s="1">
        <f>TRESMILES!F126</f>
        <v>3012</v>
      </c>
      <c r="E126" s="1" t="str">
        <f>TRESMILES!G126&amp;", "&amp;TRESMILES!H126</f>
        <v>42.685750, -0.017083</v>
      </c>
      <c r="F126" s="50" t="str">
        <f>IF(TRESMILES!I126="","",TRESMILES!I126)</f>
        <v>F+</v>
      </c>
      <c r="G126" s="50" t="str">
        <f>TRESMILES!Z126</f>
        <v>&lt;a style='display: block; text-align: center; padding: 0px 0; font-size: 1.4em;' href='https://tresmiles.es/mapa.html?lat=42.685750&amp;lon=-0.017083&amp;zoom=17'&gt;&lt;img src='/wp-content/uploads/icono-mapa-topografico-small.png' alt='Mapa' title='Mapa'&gt;&lt;/a&gt;</v>
      </c>
      <c r="H126" s="1" t="str">
        <f>TRESMILES!AA126</f>
        <v/>
      </c>
    </row>
    <row r="127" spans="1:8" x14ac:dyDescent="0.35">
      <c r="A127" s="1" t="str">
        <f>TRESMILES!C127</f>
        <v>PIRINEOS. Monte Perdido - Taillón</v>
      </c>
      <c r="B127" s="1" t="str">
        <f>TRESMILES!D127</f>
        <v>Casco del Marboré / El Casco</v>
      </c>
      <c r="C127" s="1" t="str">
        <f>IF(TRESMILES!E127="","",TRESMILES!E127)</f>
        <v>Punda dero Corral Ziego / El Casco</v>
      </c>
      <c r="D127" s="1">
        <f>TRESMILES!F127</f>
        <v>3011</v>
      </c>
      <c r="E127" s="1" t="str">
        <f>TRESMILES!G127&amp;", "&amp;TRESMILES!H127</f>
        <v>42.687694, -0.026778</v>
      </c>
      <c r="F127" s="50" t="str">
        <f>IF(TRESMILES!I127="","",TRESMILES!I127)</f>
        <v>F</v>
      </c>
      <c r="G127" s="50" t="str">
        <f>TRESMILES!Z127</f>
        <v>&lt;a style='display: block; text-align: center; padding: 0px 0; font-size: 1.4em;' href='https://tresmiles.es/mapa.html?lat=42.687694&amp;lon=-0.026778&amp;zoom=17'&gt;&lt;img src='/wp-content/uploads/icono-mapa-topografico-small.png' alt='Mapa' title='Mapa'&gt;&lt;/a&gt;</v>
      </c>
      <c r="H127" s="1" t="str">
        <f>TRESMILES!AA127</f>
        <v/>
      </c>
    </row>
    <row r="128" spans="1:8" x14ac:dyDescent="0.35">
      <c r="A128" s="1" t="str">
        <f>TRESMILES!C128</f>
        <v>PIRINEOS. Perdiguero - Gourgs Blancs</v>
      </c>
      <c r="B128" s="1" t="str">
        <f>TRESMILES!D128</f>
        <v>Pico Perdiguero</v>
      </c>
      <c r="C128" s="1" t="str">
        <f>IF(TRESMILES!E128="","",TRESMILES!E128)</f>
        <v>Tuca d'el Perdiguèro</v>
      </c>
      <c r="D128" s="1">
        <f>TRESMILES!F128</f>
        <v>3219</v>
      </c>
      <c r="E128" s="1" t="str">
        <f>TRESMILES!G128&amp;", "&amp;TRESMILES!H128</f>
        <v>42.691917, 0.518806</v>
      </c>
      <c r="F128" s="50" t="str">
        <f>IF(TRESMILES!I128="","",TRESMILES!I128)</f>
        <v>F+</v>
      </c>
      <c r="G128" s="50" t="str">
        <f>TRESMILES!Z128</f>
        <v>&lt;a style='display: block; text-align: center; padding: 0px 0; font-size: 1.4em;' href='https://tresmiles.es/mapa.html?lat=42.691917&amp;lon=0.518806&amp;zoom=17'&gt;&lt;img src='/wp-content/uploads/icono-mapa-topografico-small.png' alt='Mapa' title='Mapa'&gt;&lt;/a&gt;</v>
      </c>
      <c r="H128" s="1" t="str">
        <f>TRESMILES!AA128</f>
        <v/>
      </c>
    </row>
    <row r="129" spans="1:8" x14ac:dyDescent="0.35">
      <c r="A129" s="1" t="str">
        <f>TRESMILES!C129</f>
        <v>PIRINEOS. Perdiguero - Gourgs Blancs</v>
      </c>
      <c r="B129" s="1" t="str">
        <f>TRESMILES!D129</f>
        <v>Hito Occidental del Perdiguero</v>
      </c>
      <c r="C129" s="1" t="str">
        <f>IF(TRESMILES!E129="","",TRESMILES!E129)</f>
        <v>Tuca d'el Molsèro</v>
      </c>
      <c r="D129" s="1">
        <f>TRESMILES!F129</f>
        <v>3176</v>
      </c>
      <c r="E129" s="1" t="str">
        <f>TRESMILES!G129&amp;", "&amp;TRESMILES!H129</f>
        <v>42.691278, 0.515167</v>
      </c>
      <c r="F129" s="50" t="str">
        <f>IF(TRESMILES!I129="","",TRESMILES!I129)</f>
        <v>F</v>
      </c>
      <c r="G129" s="50" t="str">
        <f>TRESMILES!Z129</f>
        <v>&lt;a style='display: block; text-align: center; padding: 0px 0; font-size: 1.4em;' href='https://tresmiles.es/mapa.html?lat=42.691278&amp;lon=0.515167&amp;zoom=17'&gt;&lt;img src='/wp-content/uploads/icono-mapa-topografico-small.png' alt='Mapa' title='Mapa'&gt;&lt;/a&gt;</v>
      </c>
      <c r="H129" s="1" t="str">
        <f>TRESMILES!AA129</f>
        <v/>
      </c>
    </row>
    <row r="130" spans="1:8" x14ac:dyDescent="0.35">
      <c r="A130" s="1" t="str">
        <f>TRESMILES!C130</f>
        <v>PIRINEOS. Perdiguero - Gourgs Blancs</v>
      </c>
      <c r="B130" s="1" t="str">
        <f>TRESMILES!D130</f>
        <v>Hito Oriental de Perdiguero</v>
      </c>
      <c r="C130" s="1" t="str">
        <f>IF(TRESMILES!E130="","",TRESMILES!E130)</f>
        <v>Fita d'el Perdiguèro</v>
      </c>
      <c r="D130" s="1">
        <f>TRESMILES!F130</f>
        <v>3172</v>
      </c>
      <c r="E130" s="1" t="str">
        <f>TRESMILES!G130&amp;", "&amp;TRESMILES!H130</f>
        <v>42.690278, 0.524833</v>
      </c>
      <c r="F130" s="50" t="str">
        <f>IF(TRESMILES!I130="","",TRESMILES!I130)</f>
        <v>F</v>
      </c>
      <c r="G130" s="50" t="str">
        <f>TRESMILES!Z130</f>
        <v>&lt;a style='display: block; text-align: center; padding: 0px 0; font-size: 1.4em;' href='https://tresmiles.es/mapa.html?lat=42.690278&amp;lon=0.524833&amp;zoom=17'&gt;&lt;img src='/wp-content/uploads/icono-mapa-topografico-small.png' alt='Mapa' title='Mapa'&gt;&lt;/a&gt;</v>
      </c>
      <c r="H130" s="1" t="str">
        <f>TRESMILES!AA130</f>
        <v>&lt;div style='display: block; text-align: center; padding: 0px 0; font-size: 1.4em;'&gt;&lt;a href='#!' class='open-popup' data-info='ℹ POSIBLE DISCREPANCIA, ERROR O A ESTUDIAR. Las coordenadas son las indicadas por IGEAR y coincide en situación con la Guía Alejos (aunque en este caso descatalogado por prominencia 7 m). En OSM está puesto erróneamente algo más al oeste (42.690921, 0.522081). Es posible que esa cota indicada en OSM sea "Hito del Perdiguero" (sin orientación), ya que así se indica en algunos tracks de Wikiloc en los que también aparece el Hito Oriental de Perdiguero.'&gt;&lt;img src='/wp-content/uploads/icono-informacion-small.png' alt='Más información' title='Más información'&gt;&lt;/a&gt;&lt;/div&gt;</v>
      </c>
    </row>
    <row r="131" spans="1:8" x14ac:dyDescent="0.35">
      <c r="A131" s="1" t="str">
        <f>TRESMILES!C131</f>
        <v>PIRINEOS. Perdiguero - Gourgs Blancs</v>
      </c>
      <c r="B131" s="1" t="str">
        <f>TRESMILES!D131</f>
        <v>Punta de Lliterola</v>
      </c>
      <c r="C131" s="1" t="str">
        <f>IF(TRESMILES!E131="","",TRESMILES!E131)</f>
        <v>Tuca de Lliteròla</v>
      </c>
      <c r="D131" s="1">
        <f>TRESMILES!F131</f>
        <v>3133</v>
      </c>
      <c r="E131" s="1" t="str">
        <f>TRESMILES!G131&amp;", "&amp;TRESMILES!H131</f>
        <v>42.698833, 0.522833</v>
      </c>
      <c r="F131" s="50" t="str">
        <f>IF(TRESMILES!I131="","",TRESMILES!I131)</f>
        <v>F+</v>
      </c>
      <c r="G131" s="50" t="str">
        <f>TRESMILES!Z131</f>
        <v>&lt;a style='display: block; text-align: center; padding: 0px 0; font-size: 1.4em;' href='https://tresmiles.es/mapa.html?lat=42.698833&amp;lon=0.522833&amp;zoom=17'&gt;&lt;img src='/wp-content/uploads/icono-mapa-topografico-small.png' alt='Mapa' title='Mapa'&gt;&lt;/a&gt;</v>
      </c>
      <c r="H131" s="1" t="str">
        <f>TRESMILES!AA131</f>
        <v/>
      </c>
    </row>
    <row r="132" spans="1:8" x14ac:dyDescent="0.35">
      <c r="A132" s="1" t="str">
        <f>TRESMILES!C132</f>
        <v>PIRINEOS. Perdiguero - Gourgs Blancs</v>
      </c>
      <c r="B132" s="1" t="str">
        <f>TRESMILES!D132</f>
        <v>Pico de Gourgs Blancs</v>
      </c>
      <c r="C132" s="1" t="str">
        <f>IF(TRESMILES!E132="","",TRESMILES!E132)</f>
        <v>Tuca de Gorgs Bllancs</v>
      </c>
      <c r="D132" s="1">
        <f>TRESMILES!F132</f>
        <v>3128</v>
      </c>
      <c r="E132" s="1" t="str">
        <f>TRESMILES!G132&amp;", "&amp;TRESMILES!H132</f>
        <v>42.699972, 0.477389</v>
      </c>
      <c r="F132" s="50" t="str">
        <f>IF(TRESMILES!I132="","",TRESMILES!I132)</f>
        <v>PD-</v>
      </c>
      <c r="G132" s="50" t="str">
        <f>TRESMILES!Z132</f>
        <v>&lt;a style='display: block; text-align: center; padding: 0px 0; font-size: 1.4em;' href='https://tresmiles.es/mapa.html?lat=42.699972&amp;lon=0.477389&amp;zoom=17'&gt;&lt;img src='/wp-content/uploads/icono-mapa-topografico-small.png' alt='Mapa' title='Mapa'&gt;&lt;/a&gt;</v>
      </c>
      <c r="H132" s="1" t="str">
        <f>TRESMILES!AA132</f>
        <v/>
      </c>
    </row>
    <row r="133" spans="1:8" x14ac:dyDescent="0.35">
      <c r="A133" s="1" t="str">
        <f>TRESMILES!C133</f>
        <v>PIRINEOS. Perdiguero - Gourgs Blancs</v>
      </c>
      <c r="B133" s="1" t="str">
        <f>TRESMILES!D133</f>
        <v>Pico Royo</v>
      </c>
      <c r="C133" s="1" t="str">
        <f>IF(TRESMILES!E133="","",TRESMILES!E133)</f>
        <v>Tuca Ròya de Lliteròla</v>
      </c>
      <c r="D133" s="1">
        <f>TRESMILES!F133</f>
        <v>3122</v>
      </c>
      <c r="E133" s="1" t="str">
        <f>TRESMILES!G133&amp;", "&amp;TRESMILES!H133</f>
        <v>42.697639, 0.520889</v>
      </c>
      <c r="F133" s="50" t="str">
        <f>IF(TRESMILES!I133="","",TRESMILES!I133)</f>
        <v>F+</v>
      </c>
      <c r="G133" s="50" t="str">
        <f>TRESMILES!Z133</f>
        <v>&lt;a style='display: block; text-align: center; padding: 0px 0; font-size: 1.4em;' href='https://tresmiles.es/mapa.html?lat=42.697639&amp;lon=0.520889&amp;zoom=17'&gt;&lt;img src='/wp-content/uploads/icono-mapa-topografico-small.png' alt='Mapa' title='Mapa'&gt;&lt;/a&gt;</v>
      </c>
      <c r="H133" s="1" t="str">
        <f>TRESMILES!AA133</f>
        <v/>
      </c>
    </row>
    <row r="134" spans="1:8" x14ac:dyDescent="0.35">
      <c r="A134" s="1" t="str">
        <f>TRESMILES!C134</f>
        <v>PIRINEOS. Perdiguero - Gourgs Blancs</v>
      </c>
      <c r="B134" s="1" t="str">
        <f>TRESMILES!D134</f>
        <v>Torre Armengaud</v>
      </c>
      <c r="C134" s="1" t="str">
        <f>IF(TRESMILES!E134="","",TRESMILES!E134)</f>
        <v/>
      </c>
      <c r="D134" s="1">
        <f>TRESMILES!F134</f>
        <v>3114</v>
      </c>
      <c r="E134" s="1" t="str">
        <f>TRESMILES!G134&amp;", "&amp;TRESMILES!H134</f>
        <v>42.700025, 0.476414</v>
      </c>
      <c r="F134" s="50" t="str">
        <f>IF(TRESMILES!I134="","",TRESMILES!I134)</f>
        <v>PD-</v>
      </c>
      <c r="G134" s="50" t="str">
        <f>TRESMILES!Z134</f>
        <v>&lt;a style='display: block; text-align: center; padding: 0px 0; font-size: 1.4em;' href='https://tresmiles.es/mapa.html?lat=42.700025&amp;lon=0.476414&amp;zoom=17'&gt;&lt;img src='/wp-content/uploads/icono-mapa-topografico-small.png' alt='Mapa' title='Mapa'&gt;&lt;/a&gt;</v>
      </c>
      <c r="H134" s="1" t="str">
        <f>TRESMILES!AA134</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135" spans="1:8" x14ac:dyDescent="0.35">
      <c r="A135" s="1" t="str">
        <f>TRESMILES!C135</f>
        <v>PIRINEOS. Perdiguero - Gourgs Blancs</v>
      </c>
      <c r="B135" s="1" t="str">
        <f>TRESMILES!D135</f>
        <v>Pico de Maupas / Malpas</v>
      </c>
      <c r="C135" s="1" t="str">
        <f>IF(TRESMILES!E135="","",TRESMILES!E135)</f>
        <v>Tuca de Malpás</v>
      </c>
      <c r="D135" s="1">
        <f>TRESMILES!F135</f>
        <v>3111</v>
      </c>
      <c r="E135" s="1" t="str">
        <f>TRESMILES!G135&amp;", "&amp;TRESMILES!H135</f>
        <v>42.701361, 0.545500</v>
      </c>
      <c r="F135" s="50" t="str">
        <f>IF(TRESMILES!I135="","",TRESMILES!I135)</f>
        <v>F+</v>
      </c>
      <c r="G135" s="50" t="str">
        <f>TRESMILES!Z135</f>
        <v>&lt;a style='display: block; text-align: center; padding: 0px 0; font-size: 1.4em;' href='https://tresmiles.es/mapa.html?lat=42.701361&amp;lon=0.545500&amp;zoom=17'&gt;&lt;img src='/wp-content/uploads/icono-mapa-topografico-small.png' alt='Mapa' title='Mapa'&gt;&lt;/a&gt;</v>
      </c>
      <c r="H135" s="1" t="str">
        <f>TRESMILES!AA135</f>
        <v/>
      </c>
    </row>
    <row r="136" spans="1:8" x14ac:dyDescent="0.35">
      <c r="A136" s="1" t="str">
        <f>TRESMILES!C136</f>
        <v>PIRINEOS. Perdiguero - Gourgs Blancs</v>
      </c>
      <c r="B136" s="1" t="str">
        <f>TRESMILES!D136</f>
        <v>Pico Seil Dera Baquo</v>
      </c>
      <c r="C136" s="1" t="str">
        <f>IF(TRESMILES!E136="","",TRESMILES!E136)</f>
        <v>El Sellàn de la Vaca</v>
      </c>
      <c r="D136" s="1">
        <f>TRESMILES!F136</f>
        <v>3108</v>
      </c>
      <c r="E136" s="1" t="str">
        <f>TRESMILES!G136&amp;", "&amp;TRESMILES!H136</f>
        <v>42.692361, 0.496222</v>
      </c>
      <c r="F136" s="50" t="str">
        <f>IF(TRESMILES!I136="","",TRESMILES!I136)</f>
        <v>PD</v>
      </c>
      <c r="G136" s="50" t="str">
        <f>TRESMILES!Z136</f>
        <v>&lt;a style='display: block; text-align: center; padding: 0px 0; font-size: 1.4em;' href='https://tresmiles.es/mapa.html?lat=42.692361&amp;lon=0.496222&amp;zoom=17'&gt;&lt;img src='/wp-content/uploads/icono-mapa-topografico-small.png' alt='Mapa' title='Mapa'&gt;&lt;/a&gt;</v>
      </c>
      <c r="H136" s="1" t="str">
        <f>TRESMILES!AA136</f>
        <v>&lt;div style='display: block; text-align: center; padding: 0px 0; font-size: 1.4em;'&gt;&lt;a href='#!' class='open-popup' data-info='ℹ En Francia es "Pic du Seil de la Baque"'&gt;&lt;img src='/wp-content/uploads/icono-informacion-small.png' alt='Más información' title='Más información'&gt;&lt;/a&gt;&lt;/div&gt;</v>
      </c>
    </row>
    <row r="137" spans="1:8" x14ac:dyDescent="0.35">
      <c r="A137" s="1" t="str">
        <f>TRESMILES!C137</f>
        <v>PIRINEOS. Perdiguero - Gourgs Blancs</v>
      </c>
      <c r="B137" s="1" t="str">
        <f>TRESMILES!D137</f>
        <v>Pic Lézat</v>
      </c>
      <c r="C137" s="1" t="str">
        <f>IF(TRESMILES!E137="","",TRESMILES!E137)</f>
        <v/>
      </c>
      <c r="D137" s="1">
        <f>TRESMILES!F137</f>
        <v>3107</v>
      </c>
      <c r="E137" s="1" t="str">
        <f>TRESMILES!G137&amp;", "&amp;TRESMILES!H137</f>
        <v>42.707357, 0.516695</v>
      </c>
      <c r="F137" s="50" t="str">
        <f>IF(TRESMILES!I137="","",TRESMILES!I137)</f>
        <v>F</v>
      </c>
      <c r="G137" s="50" t="str">
        <f>TRESMILES!Z137</f>
        <v>&lt;a style='display: block; text-align: center; padding: 0px 0; font-size: 1.4em;' href='https://tresmiles.es/mapa.html?lat=42.707357&amp;lon=0.516695&amp;zoom=17'&gt;&lt;img src='/wp-content/uploads/icono-mapa-topografico-small.png' alt='Mapa' title='Mapa'&gt;&lt;/a&gt;</v>
      </c>
      <c r="H137" s="1" t="str">
        <f>TRESMILES!AA137</f>
        <v/>
      </c>
    </row>
    <row r="138" spans="1:8" x14ac:dyDescent="0.35">
      <c r="A138" s="1" t="str">
        <f>TRESMILES!C138</f>
        <v>PIRINEOS. Perdiguero - Gourgs Blancs</v>
      </c>
      <c r="B138" s="1" t="str">
        <f>TRESMILES!D138</f>
        <v>Pico Oriental de los Crabioules</v>
      </c>
      <c r="C138" s="1" t="str">
        <f>IF(TRESMILES!E138="","",TRESMILES!E138)</f>
        <v>Tuca de Crabiòles</v>
      </c>
      <c r="D138" s="1">
        <f>TRESMILES!F138</f>
        <v>3107</v>
      </c>
      <c r="E138" s="1" t="str">
        <f>TRESMILES!G138&amp;", "&amp;TRESMILES!H138</f>
        <v>42.702639, 0.529722</v>
      </c>
      <c r="F138" s="50" t="str">
        <f>IF(TRESMILES!I138="","",TRESMILES!I138)</f>
        <v>PD</v>
      </c>
      <c r="G138" s="50" t="str">
        <f>TRESMILES!Z138</f>
        <v>&lt;a style='display: block; text-align: center; padding: 0px 0; font-size: 1.4em;' href='https://tresmiles.es/mapa.html?lat=42.702639&amp;lon=0.529722&amp;zoom=17'&gt;&lt;img src='/wp-content/uploads/icono-mapa-topografico-small.png' alt='Mapa' title='Mapa'&gt;&lt;/a&gt;</v>
      </c>
      <c r="H138" s="1" t="str">
        <f>TRESMILES!AA138</f>
        <v/>
      </c>
    </row>
    <row r="139" spans="1:8" x14ac:dyDescent="0.35">
      <c r="A139" s="1" t="str">
        <f>TRESMILES!C139</f>
        <v>PIRINEOS. Perdiguero - Gourgs Blancs</v>
      </c>
      <c r="B139" s="1" t="str">
        <f>TRESMILES!D139</f>
        <v>Punta Lourde Rocheblave</v>
      </c>
      <c r="C139" s="1" t="str">
        <f>IF(TRESMILES!E139="","",TRESMILES!E139)</f>
        <v>Tuca de Puixebres</v>
      </c>
      <c r="D139" s="1">
        <f>TRESMILES!F139</f>
        <v>3105</v>
      </c>
      <c r="E139" s="1" t="str">
        <f>TRESMILES!G139&amp;", "&amp;TRESMILES!H139</f>
        <v>42.700556, 0.474278</v>
      </c>
      <c r="F139" s="50" t="str">
        <f>IF(TRESMILES!I139="","",TRESMILES!I139)</f>
        <v>F</v>
      </c>
      <c r="G139" s="50" t="str">
        <f>TRESMILES!Z139</f>
        <v>&lt;a style='display: block; text-align: center; padding: 0px 0; font-size: 1.4em;' href='https://tresmiles.es/mapa.html?lat=42.700556&amp;lon=0.474278&amp;zoom=17'&gt;&lt;img src='/wp-content/uploads/icono-mapa-topografico-small.png' alt='Mapa' title='Mapa'&gt;&lt;/a&gt;</v>
      </c>
      <c r="H139" s="1" t="str">
        <f>TRESMILES!AA139</f>
        <v>&lt;div style='display: block; text-align: center; padding: 0px 0; font-size: 1.4em;'&gt;&lt;a href='#!' class='open-popup' data-info='ℹ Según IGEAR el nombre antiguo era "Pic de Gourgs Blancs"'&gt;&lt;img src='/wp-content/uploads/icono-informacion-small.png' alt='Más información' title='Más información'&gt;&lt;/a&gt;&lt;/div&gt;</v>
      </c>
    </row>
    <row r="140" spans="1:8" x14ac:dyDescent="0.35">
      <c r="A140" s="1" t="str">
        <f>TRESMILES!C140</f>
        <v>PIRINEOS. Perdiguero - Gourgs Blancs</v>
      </c>
      <c r="B140" s="1" t="str">
        <f>TRESMILES!D140</f>
        <v>Cap Dera Baquo Oriental</v>
      </c>
      <c r="C140" s="1" t="str">
        <f>IF(TRESMILES!E140="","",TRESMILES!E140)</f>
        <v>Tuca d'el Sellàn de la Vaca</v>
      </c>
      <c r="D140" s="1">
        <f>TRESMILES!F140</f>
        <v>3104</v>
      </c>
      <c r="E140" s="1" t="str">
        <f>TRESMILES!G140&amp;", "&amp;TRESMILES!H140</f>
        <v>42.692972, 0.493000</v>
      </c>
      <c r="F140" s="50" t="str">
        <f>IF(TRESMILES!I140="","",TRESMILES!I140)</f>
        <v>PD</v>
      </c>
      <c r="G140" s="50" t="str">
        <f>TRESMILES!Z140</f>
        <v>&lt;a style='display: block; text-align: center; padding: 0px 0; font-size: 1.4em;' href='https://tresmiles.es/mapa.html?lat=42.692972&amp;lon=0.493000&amp;zoom=17'&gt;&lt;img src='/wp-content/uploads/icono-mapa-topografico-small.png' alt='Mapa' title='Mapa'&gt;&lt;/a&gt;</v>
      </c>
      <c r="H140" s="1" t="str">
        <f>TRESMILES!AA140</f>
        <v>&lt;div style='display: block; text-align: center; padding: 0px 0; font-size: 1.4em;'&gt;&lt;a href='#!' class='open-popup' data-info='ℹ En Francia es "Cap du Seil de la Baque Oriental"'&gt;&lt;img src='/wp-content/uploads/icono-informacion-small.png' alt='Más información' title='Más información'&gt;&lt;/a&gt;&lt;/div&gt;</v>
      </c>
    </row>
    <row r="141" spans="1:8" x14ac:dyDescent="0.35">
      <c r="A141" s="1" t="str">
        <f>TRESMILES!C141</f>
        <v>PIRINEOS. Perdiguero - Gourgs Blancs</v>
      </c>
      <c r="B141" s="1" t="str">
        <f>TRESMILES!D141</f>
        <v>Pico Occidental de los Crabioules</v>
      </c>
      <c r="C141" s="1" t="str">
        <f>IF(TRESMILES!E141="","",TRESMILES!E141)</f>
        <v>Tuca de l'Estraperlo</v>
      </c>
      <c r="D141" s="1">
        <f>TRESMILES!F141</f>
        <v>3102</v>
      </c>
      <c r="E141" s="1" t="str">
        <f>TRESMILES!G141&amp;", "&amp;TRESMILES!H141</f>
        <v>42.702611, 0.526639</v>
      </c>
      <c r="F141" s="50" t="str">
        <f>IF(TRESMILES!I141="","",TRESMILES!I141)</f>
        <v>PD-</v>
      </c>
      <c r="G141" s="50" t="str">
        <f>TRESMILES!Z141</f>
        <v>&lt;a style='display: block; text-align: center; padding: 0px 0; font-size: 1.4em;' href='https://tresmiles.es/mapa.html?lat=42.702611&amp;lon=0.526639&amp;zoom=17'&gt;&lt;img src='/wp-content/uploads/icono-mapa-topografico-small.png' alt='Mapa' title='Mapa'&gt;&lt;/a&gt;</v>
      </c>
      <c r="H141" s="1" t="str">
        <f>TRESMILES!AA141</f>
        <v/>
      </c>
    </row>
    <row r="142" spans="1:8" x14ac:dyDescent="0.35">
      <c r="A142" s="1" t="str">
        <f>TRESMILES!C142</f>
        <v>PIRINEOS. Perdiguero - Gourgs Blancs</v>
      </c>
      <c r="B142" s="1" t="str">
        <f>TRESMILES!D142</f>
        <v>Pico Sellam de la Baca Occidental</v>
      </c>
      <c r="C142" s="1" t="str">
        <f>IF(TRESMILES!E142="","",TRESMILES!E142)</f>
        <v>Tuca d'el Cabo de la Vaca E.</v>
      </c>
      <c r="D142" s="1">
        <f>TRESMILES!F142</f>
        <v>3097</v>
      </c>
      <c r="E142" s="1" t="str">
        <f>TRESMILES!G142&amp;", "&amp;TRESMILES!H142</f>
        <v>42.694472, 0.492083</v>
      </c>
      <c r="F142" s="50" t="str">
        <f>IF(TRESMILES!I142="","",TRESMILES!I142)</f>
        <v/>
      </c>
      <c r="G142" s="50" t="str">
        <f>TRESMILES!Z142</f>
        <v>&lt;a style='display: block; text-align: center; padding: 0px 0; font-size: 1.4em;' href='https://tresmiles.es/mapa.html?lat=42.694472&amp;lon=0.492083&amp;zoom=17'&gt;&lt;img src='/wp-content/uploads/icono-mapa-topografico-small.png' alt='Mapa' title='Mapa'&gt;&lt;/a&gt;</v>
      </c>
      <c r="H142" s="1" t="str">
        <f>TRESMILES!AA142</f>
        <v>&lt;div style='display: block; text-align: center; padding: 0px 0; font-size: 1.4em;'&gt;&lt;a href='#!' class='open-popup' data-info='ℹ POSIBLE DISCREPANCIA, ERROR O A ESTUDIAR. Coincido con IGEAR en que es un tresmil. Prominencia 13 m y 17 m medido 2 veces ida/vuelta'&gt;&lt;img src='/wp-content/uploads/icono-informacion-small.png' alt='Más información' title='Más información'&gt;&lt;/a&gt;&lt;/div&gt;</v>
      </c>
    </row>
    <row r="143" spans="1:8" x14ac:dyDescent="0.35">
      <c r="A143" s="1" t="str">
        <f>TRESMILES!C143</f>
        <v>PIRINEOS. Perdiguero - Gourgs Blancs</v>
      </c>
      <c r="B143" s="1" t="str">
        <f>TRESMILES!D143</f>
        <v>Cap Dera Baquo Occidental</v>
      </c>
      <c r="C143" s="1" t="str">
        <f>IF(TRESMILES!E143="","",TRESMILES!E143)</f>
        <v>Tuca d'el Cabo de la Vaca O.</v>
      </c>
      <c r="D143" s="1">
        <f>TRESMILES!F143</f>
        <v>3097</v>
      </c>
      <c r="E143" s="1" t="str">
        <f>TRESMILES!G143&amp;", "&amp;TRESMILES!H143</f>
        <v>42.695222, 0.491528</v>
      </c>
      <c r="F143" s="50" t="str">
        <f>IF(TRESMILES!I143="","",TRESMILES!I143)</f>
        <v>F+</v>
      </c>
      <c r="G143" s="50" t="str">
        <f>TRESMILES!Z143</f>
        <v>&lt;a style='display: block; text-align: center; padding: 0px 0; font-size: 1.4em;' href='https://tresmiles.es/mapa.html?lat=42.695222&amp;lon=0.491528&amp;zoom=17'&gt;&lt;img src='/wp-content/uploads/icono-mapa-topografico-small.png' alt='Mapa' title='Mapa'&gt;&lt;/a&gt;</v>
      </c>
      <c r="H143" s="1" t="str">
        <f>TRESMILES!AA143</f>
        <v>&lt;div style='display: block; text-align: center; padding: 0px 0; font-size: 1.4em;'&gt;&lt;a href='#!' class='open-popup' data-info='ℹ En Francia es "Cap du Seil de la Baque Occidental"'&gt;&lt;img src='/wp-content/uploads/icono-informacion-small.png' alt='Más información' title='Más información'&gt;&lt;/a&gt;&lt;/div&gt;</v>
      </c>
    </row>
    <row r="144" spans="1:8" x14ac:dyDescent="0.35">
      <c r="A144" s="1" t="str">
        <f>TRESMILES!C144</f>
        <v>PIRINEOS. Perdiguero - Gourgs Blancs</v>
      </c>
      <c r="B144" s="1" t="str">
        <f>TRESMILES!D144</f>
        <v>Tuca de Lliterola</v>
      </c>
      <c r="C144" s="1" t="str">
        <f>IF(TRESMILES!E144="","",TRESMILES!E144)</f>
        <v>Tuca d'el Paso d'Alto de Lliteròla</v>
      </c>
      <c r="D144" s="1">
        <f>TRESMILES!F144</f>
        <v>3097</v>
      </c>
      <c r="E144" s="1" t="str">
        <f>TRESMILES!G144&amp;", "&amp;TRESMILES!H144</f>
        <v>42.695389, 0.521194</v>
      </c>
      <c r="F144" s="50" t="str">
        <f>IF(TRESMILES!I144="","",TRESMILES!I144)</f>
        <v>F+</v>
      </c>
      <c r="G144" s="50" t="str">
        <f>TRESMILES!Z144</f>
        <v>&lt;a style='display: block; text-align: center; padding: 0px 0; font-size: 1.4em;' href='https://tresmiles.es/mapa.html?lat=42.695389&amp;lon=0.521194&amp;zoom=17'&gt;&lt;img src='/wp-content/uploads/icono-mapa-topografico-small.png' alt='Mapa' title='Mapa'&gt;&lt;/a&gt;</v>
      </c>
      <c r="H144" s="1" t="str">
        <f>TRESMILES!AA144</f>
        <v/>
      </c>
    </row>
    <row r="145" spans="1:8" x14ac:dyDescent="0.35">
      <c r="A145" s="1" t="str">
        <f>TRESMILES!C145</f>
        <v>PIRINEOS. Perdiguero - Gourgs Blancs</v>
      </c>
      <c r="B145" s="1" t="str">
        <f>TRESMILES!D145</f>
        <v>Aguja Superior de Lézat</v>
      </c>
      <c r="C145" s="1" t="str">
        <f>IF(TRESMILES!E145="","",TRESMILES!E145)</f>
        <v/>
      </c>
      <c r="D145" s="1">
        <f>TRESMILES!F145</f>
        <v>3069</v>
      </c>
      <c r="E145" s="1" t="str">
        <f>TRESMILES!G145&amp;", "&amp;TRESMILES!H145</f>
        <v>42.706202, 0.518788</v>
      </c>
      <c r="F145" s="50" t="str">
        <f>IF(TRESMILES!I145="","",TRESMILES!I145)</f>
        <v>PD+</v>
      </c>
      <c r="G145" s="50" t="str">
        <f>TRESMILES!Z145</f>
        <v>&lt;a style='display: block; text-align: center; padding: 0px 0; font-size: 1.4em;' href='https://tresmiles.es/mapa.html?lat=42.706202&amp;lon=0.518788&amp;zoom=17'&gt;&lt;img src='/wp-content/uploads/icono-mapa-topografico-small.png' alt='Mapa' title='Mapa'&gt;&lt;/a&gt;</v>
      </c>
      <c r="H145" s="1" t="str">
        <f>TRESMILES!AA145</f>
        <v/>
      </c>
    </row>
    <row r="146" spans="1:8" x14ac:dyDescent="0.35">
      <c r="A146" s="1" t="str">
        <f>TRESMILES!C146</f>
        <v>PIRINEOS. Perdiguero - Gourgs Blancs</v>
      </c>
      <c r="B146" s="1" t="str">
        <f>TRESMILES!D146</f>
        <v>Pic de Spijeoles</v>
      </c>
      <c r="C146" s="1" t="str">
        <f>IF(TRESMILES!E146="","",TRESMILES!E146)</f>
        <v/>
      </c>
      <c r="D146" s="1">
        <f>TRESMILES!F146</f>
        <v>3065</v>
      </c>
      <c r="E146" s="1" t="str">
        <f>TRESMILES!G146&amp;", "&amp;TRESMILES!H146</f>
        <v>42.710121, 0.484820</v>
      </c>
      <c r="F146" s="50" t="str">
        <f>IF(TRESMILES!I146="","",TRESMILES!I146)</f>
        <v>F</v>
      </c>
      <c r="G146" s="50" t="str">
        <f>TRESMILES!Z146</f>
        <v>&lt;a style='display: block; text-align: center; padding: 0px 0; font-size: 1.4em;' href='https://tresmiles.es/mapa.html?lat=42.710121&amp;lon=0.484820&amp;zoom=17'&gt;&lt;img src='/wp-content/uploads/icono-mapa-topografico-small.png' alt='Mapa' title='Mapa'&gt;&lt;/a&gt;</v>
      </c>
      <c r="H146" s="1" t="str">
        <f>TRESMILES!AA146</f>
        <v/>
      </c>
    </row>
    <row r="147" spans="1:8" x14ac:dyDescent="0.35">
      <c r="A147" s="1" t="str">
        <f>TRESMILES!C147</f>
        <v>PIRINEOS. Perdiguero - Gourgs Blancs</v>
      </c>
      <c r="B147" s="1" t="str">
        <f>TRESMILES!D147</f>
        <v>Pico Jean Arlaud</v>
      </c>
      <c r="C147" s="1" t="str">
        <f>IF(TRESMILES!E147="","",TRESMILES!E147)</f>
        <v>Tuca d'el Puerto d'O</v>
      </c>
      <c r="D147" s="1">
        <f>TRESMILES!F147</f>
        <v>3064</v>
      </c>
      <c r="E147" s="1" t="str">
        <f>TRESMILES!G147&amp;", "&amp;TRESMILES!H147</f>
        <v>42.699639, 0.481139</v>
      </c>
      <c r="F147" s="50" t="str">
        <f>IF(TRESMILES!I147="","",TRESMILES!I147)</f>
        <v>PD-</v>
      </c>
      <c r="G147" s="50" t="str">
        <f>TRESMILES!Z147</f>
        <v>&lt;a style='display: block; text-align: center; padding: 0px 0; font-size: 1.4em;' href='https://tresmiles.es/mapa.html?lat=42.699639&amp;lon=0.481139&amp;zoom=17'&gt;&lt;img src='/wp-content/uploads/icono-mapa-topografico-small.png' alt='Mapa' title='Mapa'&gt;&lt;/a&gt;</v>
      </c>
      <c r="H147" s="1" t="str">
        <f>TRESMILES!AA147</f>
        <v>&lt;div style='display: block; text-align: center; padding: 0px 0; font-size: 1.4em;'&gt;&lt;a href='#!' class='open-popup' data-info='ℹ En OSM tiene la etiqueta de denominación francesa (fr) erróneamente puesta como "Pic du Portillon d'Oô" pero ese collado está más al este (collado grande al oeste del Perdiguero, que separa de la cresta del Portillón). En IGN francés lo nominan "Pic du Port d'Oô", que sería la denominación correcta francesa'&gt;&lt;img src='/wp-content/uploads/icono-informacion-small.png' alt='Más información' title='Más información'&gt;&lt;/a&gt;&lt;/div&gt;</v>
      </c>
    </row>
    <row r="148" spans="1:8" x14ac:dyDescent="0.35">
      <c r="A148" s="1" t="str">
        <f>TRESMILES!C148</f>
        <v>PIRINEOS. Perdiguero - Gourgs Blancs</v>
      </c>
      <c r="B148" s="1" t="str">
        <f>TRESMILES!D148</f>
        <v>Grand Quayrat</v>
      </c>
      <c r="C148" s="1" t="str">
        <f>IF(TRESMILES!E148="","",TRESMILES!E148)</f>
        <v/>
      </c>
      <c r="D148" s="1">
        <f>TRESMILES!F148</f>
        <v>3060</v>
      </c>
      <c r="E148" s="1" t="str">
        <f>TRESMILES!G148&amp;", "&amp;TRESMILES!H148</f>
        <v>42.713384, 0.515097</v>
      </c>
      <c r="F148" s="50" t="str">
        <f>IF(TRESMILES!I148="","",TRESMILES!I148)</f>
        <v>F+</v>
      </c>
      <c r="G148" s="50" t="str">
        <f>TRESMILES!Z148</f>
        <v>&lt;a style='display: block; text-align: center; padding: 0px 0; font-size: 1.4em;' href='https://tresmiles.es/mapa.html?lat=42.713384&amp;lon=0.515097&amp;zoom=17'&gt;&lt;img src='/wp-content/uploads/icono-mapa-topografico-small.png' alt='Mapa' title='Mapa'&gt;&lt;/a&gt;</v>
      </c>
      <c r="H148" s="1" t="str">
        <f>TRESMILES!AA148</f>
        <v/>
      </c>
    </row>
    <row r="149" spans="1:8" x14ac:dyDescent="0.35">
      <c r="A149" s="1" t="str">
        <f>TRESMILES!C149</f>
        <v>PIRINEOS. Perdiguero - Gourgs Blancs</v>
      </c>
      <c r="B149" s="1" t="str">
        <f>TRESMILES!D149</f>
        <v>Aguja Central NO de Lézat</v>
      </c>
      <c r="C149" s="1" t="str">
        <f>IF(TRESMILES!E149="","",TRESMILES!E149)</f>
        <v/>
      </c>
      <c r="D149" s="1">
        <f>TRESMILES!F149</f>
        <v>3058</v>
      </c>
      <c r="E149" s="1" t="str">
        <f>TRESMILES!G149&amp;", "&amp;TRESMILES!H149</f>
        <v>42.705820, 0.519206</v>
      </c>
      <c r="F149" s="50" t="str">
        <f>IF(TRESMILES!I149="","",TRESMILES!I149)</f>
        <v>AD+</v>
      </c>
      <c r="G149" s="50" t="str">
        <f>TRESMILES!Z149</f>
        <v>&lt;a style='display: block; text-align: center; padding: 0px 0; font-size: 1.4em;' href='https://tresmiles.es/mapa.html?lat=42.705820&amp;lon=0.519206&amp;zoom=17'&gt;&lt;img src='/wp-content/uploads/icono-mapa-topografico-small.png' alt='Mapa' title='Mapa'&gt;&lt;/a&gt;</v>
      </c>
      <c r="H149" s="1" t="str">
        <f>TRESMILES!AA149</f>
        <v/>
      </c>
    </row>
    <row r="150" spans="1:8" x14ac:dyDescent="0.35">
      <c r="A150" s="1" t="str">
        <f>TRESMILES!C150</f>
        <v>PIRINEOS. Perdiguero - Gourgs Blancs</v>
      </c>
      <c r="B150" s="1" t="str">
        <f>TRESMILES!D150</f>
        <v>Punta Mamy</v>
      </c>
      <c r="C150" s="1" t="str">
        <f>IF(TRESMILES!E150="","",TRESMILES!E150)</f>
        <v/>
      </c>
      <c r="D150" s="1">
        <f>TRESMILES!F150</f>
        <v>3048</v>
      </c>
      <c r="E150" s="1" t="str">
        <f>TRESMILES!G150&amp;", "&amp;TRESMILES!H150</f>
        <v>42.703013, 0.525289</v>
      </c>
      <c r="F150" s="50" t="str">
        <f>IF(TRESMILES!I150="","",TRESMILES!I150)</f>
        <v>PD+</v>
      </c>
      <c r="G150" s="50" t="str">
        <f>TRESMILES!Z150</f>
        <v>&lt;a style='display: block; text-align: center; padding: 0px 0; font-size: 1.4em;' href='https://tresmiles.es/mapa.html?lat=42.703013&amp;lon=0.525289&amp;zoom=17'&gt;&lt;img src='/wp-content/uploads/icono-mapa-topografico-small.png' alt='Mapa' title='Mapa'&gt;&lt;/a&gt;</v>
      </c>
      <c r="H150" s="1" t="str">
        <f>TRESMILES!AA150</f>
        <v>&lt;div style='display: block; text-align: center; padding: 0px 0; font-size: 1.4em;'&gt;&lt;a href='#!' class='open-popup' data-info='ℹ La Guía Alejos tiene un error ya que le da AD+ en el listado de dificultades y PD+ en la descripción (que es la realidad)'&gt;&lt;img src='/wp-content/uploads/icono-informacion-small.png' alt='Más información' title='Más información'&gt;&lt;/a&gt;&lt;/div&gt;</v>
      </c>
    </row>
    <row r="151" spans="1:8" x14ac:dyDescent="0.35">
      <c r="A151" s="1" t="str">
        <f>TRESMILES!C151</f>
        <v>PIRINEOS. Perdiguero - Gourgs Blancs</v>
      </c>
      <c r="B151" s="1" t="str">
        <f>TRESMILES!D151</f>
        <v>Pico del Portillón de Oô / Robert Ollivier</v>
      </c>
      <c r="C151" s="1" t="str">
        <f>IF(TRESMILES!E151="","",TRESMILES!E151)</f>
        <v>Tuca d'el Portillón d'O / Tuca d'el Portillón d'el Molsèro</v>
      </c>
      <c r="D151" s="1">
        <f>TRESMILES!F151</f>
        <v>3044</v>
      </c>
      <c r="E151" s="1" t="str">
        <f>TRESMILES!G151&amp;", "&amp;TRESMILES!H151</f>
        <v>42.692667, 0.507528</v>
      </c>
      <c r="F151" s="50" t="str">
        <f>IF(TRESMILES!I151="","",TRESMILES!I151)</f>
        <v>PD-</v>
      </c>
      <c r="G151" s="50" t="str">
        <f>TRESMILES!Z151</f>
        <v>&lt;a style='display: block; text-align: center; padding: 0px 0; font-size: 1.4em;' href='https://tresmiles.es/mapa.html?lat=42.692667&amp;lon=0.507528&amp;zoom=17'&gt;&lt;img src='/wp-content/uploads/icono-mapa-topografico-small.png' alt='Mapa' title='Mapa'&gt;&lt;/a&gt;</v>
      </c>
      <c r="H151" s="1" t="str">
        <f>TRESMILES!AA151</f>
        <v>&lt;div style='display: block; text-align: center; padding: 0px 0; font-size: 1.4em;'&gt;&lt;a href='#!' class='open-popup' data-info='ℹ Desde norte muy complicado porque desapareció glaciar en 2020 y es MUY inestable. Quizá en primavera con nieve puede hacerse. Mejor por el sur y dirección oeste&gt;este'&gt;&lt;img src='/wp-content/uploads/icono-informacion-small.png' alt='Más información' title='Más información'&gt;&lt;/a&gt;&lt;/div&gt;</v>
      </c>
    </row>
    <row r="152" spans="1:8" x14ac:dyDescent="0.35">
      <c r="A152" s="1" t="str">
        <f>TRESMILES!C152</f>
        <v>PIRINEOS. Perdiguero - Gourgs Blancs</v>
      </c>
      <c r="B152" s="1" t="str">
        <f>TRESMILES!D152</f>
        <v>Pico Camboué</v>
      </c>
      <c r="C152" s="1" t="str">
        <f>IF(TRESMILES!E152="","",TRESMILES!E152)</f>
        <v/>
      </c>
      <c r="D152" s="1">
        <f>TRESMILES!F152</f>
        <v>3043</v>
      </c>
      <c r="E152" s="1" t="str">
        <f>TRESMILES!G152&amp;", "&amp;TRESMILES!H152</f>
        <v>42.702347, 0.471543</v>
      </c>
      <c r="F152" s="50" t="str">
        <f>IF(TRESMILES!I152="","",TRESMILES!I152)</f>
        <v>F</v>
      </c>
      <c r="G152" s="50" t="str">
        <f>TRESMILES!Z152</f>
        <v>&lt;a style='display: block; text-align: center; padding: 0px 0; font-size: 1.4em;' href='https://tresmiles.es/mapa.html?lat=42.702347&amp;lon=0.471543&amp;zoom=17'&gt;&lt;img src='/wp-content/uploads/icono-mapa-topografico-small.png' alt='Mapa' title='Mapa'&gt;&lt;/a&gt;</v>
      </c>
      <c r="H152" s="1" t="str">
        <f>TRESMILES!AA152</f>
        <v/>
      </c>
    </row>
    <row r="153" spans="1:8" x14ac:dyDescent="0.35">
      <c r="A153" s="1" t="str">
        <f>TRESMILES!C153</f>
        <v>PIRINEOS. Perdiguero - Gourgs Blancs</v>
      </c>
      <c r="B153" s="1" t="str">
        <f>TRESMILES!D153</f>
        <v>Pico Navarro</v>
      </c>
      <c r="C153" s="1" t="str">
        <f>IF(TRESMILES!E153="","",TRESMILES!E153)</f>
        <v>Tuca de Navarro</v>
      </c>
      <c r="D153" s="1">
        <f>TRESMILES!F153</f>
        <v>3039</v>
      </c>
      <c r="E153" s="1" t="str">
        <f>TRESMILES!G153&amp;", "&amp;TRESMILES!H153</f>
        <v>42.7002331, 0.5396271</v>
      </c>
      <c r="F153" s="50" t="str">
        <f>IF(TRESMILES!I153="","",TRESMILES!I153)</f>
        <v>PD</v>
      </c>
      <c r="G153" s="50" t="str">
        <f>TRESMILES!Z153</f>
        <v>&lt;a style='display: block; text-align: center; padding: 0px 0; font-size: 1.4em;' href='https://tresmiles.es/mapa.html?lat=42.7002331&amp;lon=0.5396271&amp;zoom=17'&gt;&lt;img src='/wp-content/uploads/icono-mapa-topografico-small.png' alt='Mapa' title='Mapa'&gt;&lt;/a&gt;</v>
      </c>
      <c r="H153" s="1" t="str">
        <f>TRESMILES!AA153</f>
        <v>&lt;div style='display: block; text-align: center; padding: 0px 0; font-size: 1.4em;'&gt;&lt;a href='#!' class='open-popup' data-info='ℹ Las coordenadas oficiales del Gobierno de Aragón (42.702222, 0.539639) están mal, a 220 m al norte de las reales puestas aquí'&gt;&lt;img src='/wp-content/uploads/icono-informacion-small.png' alt='Más información' title='Más información'&gt;&lt;/a&gt;&lt;/div&gt;</v>
      </c>
    </row>
    <row r="154" spans="1:8" x14ac:dyDescent="0.35">
      <c r="A154" s="1" t="str">
        <f>TRESMILES!C154</f>
        <v>PIRINEOS. Perdiguero - Gourgs Blancs</v>
      </c>
      <c r="B154" s="1" t="str">
        <f>TRESMILES!D154</f>
        <v>Tusse de Remuñé</v>
      </c>
      <c r="C154" s="1" t="str">
        <f>IF(TRESMILES!E154="","",TRESMILES!E154)</f>
        <v>Tuca d'el Cabo d'els Arenals</v>
      </c>
      <c r="D154" s="1">
        <f>TRESMILES!F154</f>
        <v>3038</v>
      </c>
      <c r="E154" s="1" t="str">
        <f>TRESMILES!G154&amp;", "&amp;TRESMILES!H154</f>
        <v>42.699806, 0.535722</v>
      </c>
      <c r="F154" s="50" t="str">
        <f>IF(TRESMILES!I154="","",TRESMILES!I154)</f>
        <v>F</v>
      </c>
      <c r="G154" s="50" t="str">
        <f>TRESMILES!Z154</f>
        <v>&lt;a style='display: block; text-align: center; padding: 0px 0; font-size: 1.4em;' href='https://tresmiles.es/mapa.html?lat=42.699806&amp;lon=0.535722&amp;zoom=17'&gt;&lt;img src='/wp-content/uploads/icono-mapa-topografico-small.png' alt='Mapa' title='Mapa'&gt;&lt;/a&gt;</v>
      </c>
      <c r="H154" s="1" t="str">
        <f>TRESMILES!AA154</f>
        <v/>
      </c>
    </row>
    <row r="155" spans="1:8" x14ac:dyDescent="0.35">
      <c r="A155" s="1" t="str">
        <f>TRESMILES!C155</f>
        <v>PIRINEOS. Perdiguero - Gourgs Blancs</v>
      </c>
      <c r="B155" s="1" t="str">
        <f>TRESMILES!D155</f>
        <v>Aguja Central SE de Lézat</v>
      </c>
      <c r="C155" s="1" t="str">
        <f>IF(TRESMILES!E155="","",TRESMILES!E155)</f>
        <v/>
      </c>
      <c r="D155" s="1">
        <f>TRESMILES!F155</f>
        <v>3037</v>
      </c>
      <c r="E155" s="1" t="str">
        <f>TRESMILES!G155&amp;", "&amp;TRESMILES!H155</f>
        <v>42.705473, 0.519834</v>
      </c>
      <c r="F155" s="50" t="str">
        <f>IF(TRESMILES!I155="","",TRESMILES!I155)</f>
        <v>AD+</v>
      </c>
      <c r="G155" s="50" t="str">
        <f>TRESMILES!Z155</f>
        <v>&lt;a style='display: block; text-align: center; padding: 0px 0; font-size: 1.4em;' href='https://tresmiles.es/mapa.html?lat=42.705473&amp;lon=0.519834&amp;zoom=17'&gt;&lt;img src='/wp-content/uploads/icono-mapa-topografico-small.png' alt='Mapa' title='Mapa'&gt;&lt;/a&gt;</v>
      </c>
      <c r="H155" s="1" t="str">
        <f>TRESMILES!AA155</f>
        <v/>
      </c>
    </row>
    <row r="156" spans="1:8" x14ac:dyDescent="0.35">
      <c r="A156" s="1" t="str">
        <f>TRESMILES!C156</f>
        <v>PIRINEOS. Perdiguero - Gourgs Blancs</v>
      </c>
      <c r="B156" s="1" t="str">
        <f>TRESMILES!D156</f>
        <v>Pico Rabadá</v>
      </c>
      <c r="C156" s="1" t="str">
        <f>IF(TRESMILES!E156="","",TRESMILES!E156)</f>
        <v>Tuca de Rabadá</v>
      </c>
      <c r="D156" s="1">
        <f>TRESMILES!F156</f>
        <v>3036</v>
      </c>
      <c r="E156" s="1" t="str">
        <f>TRESMILES!G156&amp;", "&amp;TRESMILES!H156</f>
        <v>42.700278, 0.536750</v>
      </c>
      <c r="F156" s="50" t="str">
        <f>IF(TRESMILES!I156="","",TRESMILES!I156)</f>
        <v>F+</v>
      </c>
      <c r="G156" s="50" t="str">
        <f>TRESMILES!Z156</f>
        <v>&lt;a style='display: block; text-align: center; padding: 0px 0; font-size: 1.4em;' href='https://tresmiles.es/mapa.html?lat=42.700278&amp;lon=0.536750&amp;zoom=17'&gt;&lt;img src='/wp-content/uploads/icono-mapa-topografico-small.png' alt='Mapa' title='Mapa'&gt;&lt;/a&gt;</v>
      </c>
      <c r="H156" s="1" t="str">
        <f>TRESMILES!AA156</f>
        <v/>
      </c>
    </row>
    <row r="157" spans="1:8" x14ac:dyDescent="0.35">
      <c r="A157" s="1" t="str">
        <f>TRESMILES!C157</f>
        <v>PIRINEOS. Perdiguero - Gourgs Blancs</v>
      </c>
      <c r="B157" s="1" t="str">
        <f>TRESMILES!D157</f>
        <v>Pic Gourdon / Pic Noir</v>
      </c>
      <c r="C157" s="1" t="str">
        <f>IF(TRESMILES!E157="","",TRESMILES!E157)</f>
        <v/>
      </c>
      <c r="D157" s="1">
        <f>TRESMILES!F157</f>
        <v>3034</v>
      </c>
      <c r="E157" s="1" t="str">
        <f>TRESMILES!G157&amp;", "&amp;TRESMILES!H157</f>
        <v>42.705304, 0.483023</v>
      </c>
      <c r="F157" s="50" t="str">
        <f>IF(TRESMILES!I157="","",TRESMILES!I157)</f>
        <v>F</v>
      </c>
      <c r="G157" s="50" t="str">
        <f>TRESMILES!Z157</f>
        <v>&lt;a style='display: block; text-align: center; padding: 0px 0; font-size: 1.4em;' href='https://tresmiles.es/mapa.html?lat=42.705304&amp;lon=0.483023&amp;zoom=17'&gt;&lt;img src='/wp-content/uploads/icono-mapa-topografico-small.png' alt='Mapa' title='Mapa'&gt;&lt;/a&gt;</v>
      </c>
      <c r="H157" s="1" t="str">
        <f>TRESMILES!AA157</f>
        <v/>
      </c>
    </row>
    <row r="158" spans="1:8" x14ac:dyDescent="0.35">
      <c r="A158" s="1" t="str">
        <f>TRESMILES!C158</f>
        <v>PIRINEOS. Perdiguero - Gourgs Blancs</v>
      </c>
      <c r="B158" s="1" t="str">
        <f>TRESMILES!D158</f>
        <v>Aguja Inferior de Lézat</v>
      </c>
      <c r="C158" s="1" t="str">
        <f>IF(TRESMILES!E158="","",TRESMILES!E158)</f>
        <v/>
      </c>
      <c r="D158" s="1">
        <f>TRESMILES!F158</f>
        <v>3023</v>
      </c>
      <c r="E158" s="1" t="str">
        <f>TRESMILES!G158&amp;", "&amp;TRESMILES!H158</f>
        <v>42.705008, 0.520300</v>
      </c>
      <c r="F158" s="50" t="str">
        <f>IF(TRESMILES!I158="","",TRESMILES!I158)</f>
        <v>AD+</v>
      </c>
      <c r="G158" s="50" t="str">
        <f>TRESMILES!Z158</f>
        <v>&lt;a style='display: block; text-align: center; padding: 0px 0; font-size: 1.4em;' href='https://tresmiles.es/mapa.html?lat=42.705008&amp;lon=0.520300&amp;zoom=17'&gt;&lt;img src='/wp-content/uploads/icono-mapa-topografico-small.png' alt='Mapa' title='Mapa'&gt;&lt;/a&gt;</v>
      </c>
      <c r="H158" s="1" t="str">
        <f>TRESMILES!AA158</f>
        <v/>
      </c>
    </row>
    <row r="159" spans="1:8" x14ac:dyDescent="0.35">
      <c r="A159" s="1" t="str">
        <f>TRESMILES!C159</f>
        <v>PIRINEOS. Perdiguero - Gourgs Blancs</v>
      </c>
      <c r="B159" s="1" t="str">
        <f>TRESMILES!D159</f>
        <v>Pico de Clarabide / Pouchergues</v>
      </c>
      <c r="C159" s="1" t="str">
        <f>IF(TRESMILES!E159="","",TRESMILES!E159)</f>
        <v>Tuca de Cllarabida</v>
      </c>
      <c r="D159" s="1">
        <f>TRESMILES!F159</f>
        <v>3019</v>
      </c>
      <c r="E159" s="1" t="str">
        <f>TRESMILES!G159&amp;", "&amp;TRESMILES!H159</f>
        <v>42.694806, 0.467500</v>
      </c>
      <c r="F159" s="50" t="str">
        <f>IF(TRESMILES!I159="","",TRESMILES!I159)</f>
        <v>F</v>
      </c>
      <c r="G159" s="50" t="str">
        <f>TRESMILES!Z159</f>
        <v>&lt;a style='display: block; text-align: center; padding: 0px 0; font-size: 1.4em;' href='https://tresmiles.es/mapa.html?lat=42.694806&amp;lon=0.467500&amp;zoom=17'&gt;&lt;img src='/wp-content/uploads/icono-mapa-topografico-small.png' alt='Mapa' title='Mapa'&gt;&lt;/a&gt;</v>
      </c>
      <c r="H159" s="1" t="str">
        <f>TRESMILES!AA159</f>
        <v>&lt;div style='display: block; text-align: center; padding: 0px 0; font-size: 1.4em;'&gt;&lt;a href='#!' class='open-popup' data-info='ℹ En OSM también tiene historial como "Pic central de Clarabide"'&gt;&lt;img src='/wp-content/uploads/icono-informacion-small.png' alt='Más información' title='Más información'&gt;&lt;/a&gt;&lt;/div&gt;</v>
      </c>
    </row>
    <row r="160" spans="1:8" x14ac:dyDescent="0.35">
      <c r="A160" s="1" t="str">
        <f>TRESMILES!C160</f>
        <v>PIRINEOS. Perdiguero - Gourgs Blancs</v>
      </c>
      <c r="B160" s="1" t="str">
        <f>TRESMILES!D160</f>
        <v>Pico de Clarabide Oriental</v>
      </c>
      <c r="C160" s="1" t="str">
        <f>IF(TRESMILES!E160="","",TRESMILES!E160)</f>
        <v>Tuca d'el Puerto de Puixebres</v>
      </c>
      <c r="D160" s="1">
        <f>TRESMILES!F160</f>
        <v>3017</v>
      </c>
      <c r="E160" s="1" t="str">
        <f>TRESMILES!G160&amp;", "&amp;TRESMILES!H160</f>
        <v>42.696444, 0.468639</v>
      </c>
      <c r="F160" s="50" t="str">
        <f>IF(TRESMILES!I160="","",TRESMILES!I160)</f>
        <v>F</v>
      </c>
      <c r="G160" s="50" t="str">
        <f>TRESMILES!Z160</f>
        <v>&lt;a style='display: block; text-align: center; padding: 0px 0; font-size: 1.4em;' href='https://tresmiles.es/mapa.html?lat=42.696444&amp;lon=0.468639&amp;zoom=17'&gt;&lt;img src='/wp-content/uploads/icono-mapa-topografico-small.png' alt='Mapa' title='Mapa'&gt;&lt;/a&gt;</v>
      </c>
      <c r="H160" s="1" t="str">
        <f>TRESMILES!AA160</f>
        <v/>
      </c>
    </row>
    <row r="161" spans="1:8" x14ac:dyDescent="0.35">
      <c r="A161" s="1" t="str">
        <f>TRESMILES!C161</f>
        <v>PIRINEOS. Perdiguero - Gourgs Blancs</v>
      </c>
      <c r="B161" s="1" t="str">
        <f>TRESMILES!D161</f>
        <v>Aguja Jean Garnier</v>
      </c>
      <c r="C161" s="1" t="str">
        <f>IF(TRESMILES!E161="","",TRESMILES!E161)</f>
        <v>Agulla de Crabiòles</v>
      </c>
      <c r="D161" s="1">
        <f>TRESMILES!F161</f>
        <v>3016</v>
      </c>
      <c r="E161" s="1" t="str">
        <f>TRESMILES!G161&amp;", "&amp;TRESMILES!H161</f>
        <v>42.701944, 0.531778</v>
      </c>
      <c r="F161" s="50" t="str">
        <f>IF(TRESMILES!I161="","",TRESMILES!I161)</f>
        <v>PD+</v>
      </c>
      <c r="G161" s="50" t="str">
        <f>TRESMILES!Z161</f>
        <v>&lt;a style='display: block; text-align: center; padding: 0px 0; font-size: 1.4em;' href='https://tresmiles.es/mapa.html?lat=42.701944&amp;lon=0.531778&amp;zoom=17'&gt;&lt;img src='/wp-content/uploads/icono-mapa-topografico-small.png' alt='Mapa' title='Mapa'&gt;&lt;/a&gt;</v>
      </c>
      <c r="H161" s="1" t="str">
        <f>TRESMILES!AA161</f>
        <v>&lt;div style='display: block; text-align: center; padding: 0px 0; font-size: 1.4em;'&gt;&lt;a href='#!' class='open-popup' data-info='ℹ Estas coordenadas del IGEAR (42.701944, 0.531778) son las correctas. En OSM está erróneamente situada la aguja en 42.701251, 0.533051'&gt;&lt;img src='/wp-content/uploads/icono-informacion-small.png' alt='Más información' title='Más información'&gt;&lt;/a&gt;&lt;/div&gt;</v>
      </c>
    </row>
    <row r="162" spans="1:8" x14ac:dyDescent="0.35">
      <c r="A162" s="1" t="str">
        <f>TRESMILES!C162</f>
        <v>PIRINEOS. Perdiguero - Gourgs Blancs</v>
      </c>
      <c r="B162" s="1" t="str">
        <f>TRESMILES!D162</f>
        <v>Pico de Gías</v>
      </c>
      <c r="C162" s="1" t="str">
        <f>IF(TRESMILES!E162="","",TRESMILES!E162)</f>
        <v>Tuca d'O / Tuca de Chíes</v>
      </c>
      <c r="D162" s="1">
        <f>TRESMILES!F162</f>
        <v>3013</v>
      </c>
      <c r="E162" s="1" t="str">
        <f>TRESMILES!G162&amp;", "&amp;TRESMILES!H162</f>
        <v>42.693389, 0.470250</v>
      </c>
      <c r="F162" s="50" t="str">
        <f>IF(TRESMILES!I162="","",TRESMILES!I162)</f>
        <v>F+</v>
      </c>
      <c r="G162" s="50" t="str">
        <f>TRESMILES!Z162</f>
        <v>&lt;a style='display: block; text-align: center; padding: 0px 0; font-size: 1.4em;' href='https://tresmiles.es/mapa.html?lat=42.693389&amp;lon=0.470250&amp;zoom=17'&gt;&lt;img src='/wp-content/uploads/icono-mapa-topografico-small.png' alt='Mapa' title='Mapa'&gt;&lt;/a&gt;</v>
      </c>
      <c r="H162" s="1" t="str">
        <f>TRESMILES!AA162</f>
        <v/>
      </c>
    </row>
    <row r="163" spans="1:8" x14ac:dyDescent="0.35">
      <c r="A163" s="1" t="str">
        <f>TRESMILES!C163</f>
        <v>PIRINEOS. Perdiguero - Gourgs Blancs</v>
      </c>
      <c r="B163" s="1" t="str">
        <f>TRESMILES!D163</f>
        <v>Punta Lacq</v>
      </c>
      <c r="C163" s="1" t="str">
        <f>IF(TRESMILES!E163="","",TRESMILES!E163)</f>
        <v/>
      </c>
      <c r="D163" s="1">
        <f>TRESMILES!F163</f>
        <v>3010</v>
      </c>
      <c r="E163" s="1" t="str">
        <f>TRESMILES!G163&amp;", "&amp;TRESMILES!H163</f>
        <v>42.703919, 0.523430</v>
      </c>
      <c r="F163" s="50" t="str">
        <f>IF(TRESMILES!I163="","",TRESMILES!I163)</f>
        <v>PD+</v>
      </c>
      <c r="G163" s="50" t="str">
        <f>TRESMILES!Z163</f>
        <v>&lt;a style='display: block; text-align: center; padding: 0px 0; font-size: 1.4em;' href='https://tresmiles.es/mapa.html?lat=42.703919&amp;lon=0.523430&amp;zoom=17'&gt;&lt;img src='/wp-content/uploads/icono-mapa-topografico-small.png' alt='Mapa' title='Mapa'&gt;&lt;/a&gt;</v>
      </c>
      <c r="H163" s="1" t="str">
        <f>TRESMILES!AA163</f>
        <v>&lt;div style='display: block; text-align: center; padding: 0px 0; font-size: 1.4em;'&gt;&lt;a href='#!' class='open-popup' data-info='ℹ En la Guía Alejos indica "terreno practicable" de Mamy a Laq, pero es un error. Hay 2 resaltes muy expuestos entre Mamy y Laq que requieren rapelar unos 20 m de una buena instalación. Si no se va a hacer la brecha Lèzat conviene dejar la cuerda en doble para asegurarse la vuelta.'&gt;&lt;img src='/wp-content/uploads/icono-informacion-small.png' alt='Más información' title='Más información'&gt;&lt;/a&gt;&lt;/div&gt;</v>
      </c>
    </row>
    <row r="164" spans="1:8" x14ac:dyDescent="0.35">
      <c r="A164" s="1" t="str">
        <f>TRESMILES!C164</f>
        <v>PIRINEOS. Perdiguero - Gourgs Blancs</v>
      </c>
      <c r="B164" s="1" t="str">
        <f>TRESMILES!D164</f>
        <v>Pico Belloc</v>
      </c>
      <c r="C164" s="1" t="str">
        <f>IF(TRESMILES!E164="","",TRESMILES!E164)</f>
        <v/>
      </c>
      <c r="D164" s="1">
        <f>TRESMILES!F164</f>
        <v>3008</v>
      </c>
      <c r="E164" s="1" t="str">
        <f>TRESMILES!G164&amp;", "&amp;TRESMILES!H164</f>
        <v>42.713869, 0.479375</v>
      </c>
      <c r="F164" s="50" t="str">
        <f>IF(TRESMILES!I164="","",TRESMILES!I164)</f>
        <v>PD</v>
      </c>
      <c r="G164" s="50" t="str">
        <f>TRESMILES!Z164</f>
        <v>&lt;a style='display: block; text-align: center; padding: 0px 0; font-size: 1.4em;' href='https://tresmiles.es/mapa.html?lat=42.713869&amp;lon=0.479375&amp;zoom=17'&gt;&lt;img src='/wp-content/uploads/icono-mapa-topografico-small.png' alt='Mapa' title='Mapa'&gt;&lt;/a&gt;</v>
      </c>
      <c r="H164" s="1" t="str">
        <f>TRESMILES!AA164</f>
        <v/>
      </c>
    </row>
    <row r="165" spans="1:8" x14ac:dyDescent="0.35">
      <c r="A165" s="1" t="str">
        <f>TRESMILES!C165</f>
        <v>PIRINEOS. Perdiguero - Gourgs Blancs</v>
      </c>
      <c r="B165" s="1" t="str">
        <f>TRESMILES!D165</f>
        <v>Pointe Belloc Sud</v>
      </c>
      <c r="C165" s="1" t="str">
        <f>IF(TRESMILES!E165="","",TRESMILES!E165)</f>
        <v/>
      </c>
      <c r="D165" s="1">
        <f>TRESMILES!F165</f>
        <v>3007</v>
      </c>
      <c r="E165" s="1" t="str">
        <f>TRESMILES!G165&amp;", "&amp;TRESMILES!H165</f>
        <v>42.712675, 0.480013</v>
      </c>
      <c r="F165" s="50" t="str">
        <f>IF(TRESMILES!I165="","",TRESMILES!I165)</f>
        <v>PD</v>
      </c>
      <c r="G165" s="50" t="str">
        <f>TRESMILES!Z165</f>
        <v>&lt;a style='display: block; text-align: center; padding: 0px 0; font-size: 1.4em;' href='https://tresmiles.es/mapa.html?lat=42.712675&amp;lon=0.480013&amp;zoom=17'&gt;&lt;img src='/wp-content/uploads/icono-mapa-topografico-small.png' alt='Mapa' title='Mapa'&gt;&lt;/a&gt;</v>
      </c>
      <c r="H165" s="1" t="str">
        <f>TRESMILES!AA165</f>
        <v/>
      </c>
    </row>
    <row r="166" spans="1:8" x14ac:dyDescent="0.35">
      <c r="A166" s="1" t="str">
        <f>TRESMILES!C166</f>
        <v>PIRINEOS. Perdiguero - Gourgs Blancs</v>
      </c>
      <c r="B166" s="1" t="str">
        <f>TRESMILES!D166</f>
        <v>Pointe Belloc Central</v>
      </c>
      <c r="C166" s="1" t="str">
        <f>IF(TRESMILES!E166="","",TRESMILES!E166)</f>
        <v/>
      </c>
      <c r="D166" s="1">
        <f>TRESMILES!F166</f>
        <v>3006</v>
      </c>
      <c r="E166" s="1" t="str">
        <f>TRESMILES!G166&amp;", "&amp;TRESMILES!H166</f>
        <v>42.713116, 0.479740</v>
      </c>
      <c r="F166" s="50" t="str">
        <f>IF(TRESMILES!I166="","",TRESMILES!I166)</f>
        <v>PD</v>
      </c>
      <c r="G166" s="50" t="str">
        <f>TRESMILES!Z166</f>
        <v>&lt;a style='display: block; text-align: center; padding: 0px 0; font-size: 1.4em;' href='https://tresmiles.es/mapa.html?lat=42.713116&amp;lon=0.479740&amp;zoom=17'&gt;&lt;img src='/wp-content/uploads/icono-mapa-topografico-small.png' alt='Mapa' title='Mapa'&gt;&lt;/a&gt;</v>
      </c>
      <c r="H166" s="1" t="str">
        <f>TRESMILES!AA166</f>
        <v/>
      </c>
    </row>
    <row r="167" spans="1:8" x14ac:dyDescent="0.35">
      <c r="A167" s="1" t="str">
        <f>TRESMILES!C167</f>
        <v>PIRINEOS. Perdiguero - Gourgs Blancs</v>
      </c>
      <c r="B167" s="1" t="str">
        <f>TRESMILES!D167</f>
        <v>Pico de Boum / Bom</v>
      </c>
      <c r="C167" s="1" t="str">
        <f>IF(TRESMILES!E167="","",TRESMILES!E167)</f>
        <v>Tuca d'el Bom</v>
      </c>
      <c r="D167" s="1">
        <f>TRESMILES!F167</f>
        <v>3005</v>
      </c>
      <c r="E167" s="1" t="str">
        <f>TRESMILES!G167&amp;", "&amp;TRESMILES!H167</f>
        <v>42.699389, 0.557528</v>
      </c>
      <c r="F167" s="50" t="str">
        <f>IF(TRESMILES!I167="","",TRESMILES!I167)</f>
        <v>PD-</v>
      </c>
      <c r="G167" s="50" t="str">
        <f>TRESMILES!Z167</f>
        <v>&lt;a style='display: block; text-align: center; padding: 0px 0; font-size: 1.4em;' href='https://tresmiles.es/mapa.html?lat=42.699389&amp;lon=0.557528&amp;zoom=17'&gt;&lt;img src='/wp-content/uploads/icono-mapa-topografico-small.png' alt='Mapa' title='Mapa'&gt;&lt;/a&gt;</v>
      </c>
      <c r="H167" s="1" t="str">
        <f>TRESMILES!AA167</f>
        <v/>
      </c>
    </row>
    <row r="168" spans="1:8" x14ac:dyDescent="0.35">
      <c r="A168" s="1" t="str">
        <f>TRESMILES!C168</f>
        <v>PIRINEOS. Perdiguero - Gourgs Blancs</v>
      </c>
      <c r="B168" s="1" t="str">
        <f>TRESMILES!D168</f>
        <v>Pic de Saint Saud</v>
      </c>
      <c r="C168" s="1" t="str">
        <f>IF(TRESMILES!E168="","",TRESMILES!E168)</f>
        <v/>
      </c>
      <c r="D168" s="1">
        <f>TRESMILES!F168</f>
        <v>3003</v>
      </c>
      <c r="E168" s="1" t="str">
        <f>TRESMILES!G168&amp;", "&amp;TRESMILES!H168</f>
        <v>42.702213, 0.467885</v>
      </c>
      <c r="F168" s="50" t="str">
        <f>IF(TRESMILES!I168="","",TRESMILES!I168)</f>
        <v>F</v>
      </c>
      <c r="G168" s="50" t="str">
        <f>TRESMILES!Z168</f>
        <v>&lt;a style='display: block; text-align: center; padding: 0px 0; font-size: 1.4em;' href='https://tresmiles.es/mapa.html?lat=42.702213&amp;lon=0.467885&amp;zoom=17'&gt;&lt;img src='/wp-content/uploads/icono-mapa-topografico-small.png' alt='Mapa' title='Mapa'&gt;&lt;/a&gt;</v>
      </c>
      <c r="H168" s="1" t="str">
        <f>TRESMILES!AA168</f>
        <v/>
      </c>
    </row>
    <row r="169" spans="1:8" x14ac:dyDescent="0.35">
      <c r="A169" s="1" t="str">
        <f>TRESMILES!C169</f>
        <v>PIRINEOS. Perdiguero - Gourgs Blancs</v>
      </c>
      <c r="B169" s="1" t="str">
        <f>TRESMILES!D169</f>
        <v>Gías inferior</v>
      </c>
      <c r="C169" s="1" t="str">
        <f>IF(TRESMILES!E169="","",TRESMILES!E169)</f>
        <v/>
      </c>
      <c r="D169" s="1">
        <f>TRESMILES!F169</f>
        <v>3001</v>
      </c>
      <c r="E169" s="1" t="str">
        <f>TRESMILES!G169&amp;", "&amp;TRESMILES!H169</f>
        <v>42.69335, 0.47119</v>
      </c>
      <c r="F169" s="50" t="str">
        <f>IF(TRESMILES!I169="","",TRESMILES!I169)</f>
        <v>F</v>
      </c>
      <c r="G169" s="50" t="str">
        <f>TRESMILES!Z169</f>
        <v>&lt;a style='display: block; text-align: center; padding: 0px 0; font-size: 1.4em;' href='https://tresmiles.es/mapa.html?lat=42.69335&amp;lon=0.47119&amp;zoom=17'&gt;&lt;img src='/wp-content/uploads/icono-mapa-topografico-small.png' alt='Mapa' title='Mapa'&gt;&lt;/a&gt;</v>
      </c>
      <c r="H169" s="1" t="str">
        <f>TRESMILES!AA169</f>
        <v>&lt;div style='display: block; text-align: center; padding: 0px 0; font-size: 1.4em;'&gt;&lt;a href='#!' class='open-popup' data-info='ℹ Nuevo Sostremetries 2023 3000,59 m y 13,47 m prominencia'&gt;&lt;img src='/wp-content/uploads/icono-informacion-small.png' alt='Más información' title='Más información'&gt;&lt;/a&gt;&lt;/div&gt;</v>
      </c>
    </row>
    <row r="170" spans="1:8" x14ac:dyDescent="0.35">
      <c r="A170" s="1" t="str">
        <f>TRESMILES!C170</f>
        <v>PIRINEOS. Pic Long - Néouvielle</v>
      </c>
      <c r="B170" s="1" t="str">
        <f>TRESMILES!D170</f>
        <v>Pic Long</v>
      </c>
      <c r="C170" s="1" t="str">
        <f>IF(TRESMILES!E170="","",TRESMILES!E170)</f>
        <v/>
      </c>
      <c r="D170" s="1">
        <f>TRESMILES!F170</f>
        <v>3192</v>
      </c>
      <c r="E170" s="1" t="str">
        <f>TRESMILES!G170&amp;", "&amp;TRESMILES!H170</f>
        <v>42.800827, 0.100127</v>
      </c>
      <c r="F170" s="50" t="str">
        <f>IF(TRESMILES!I170="","",TRESMILES!I170)</f>
        <v>PD+</v>
      </c>
      <c r="G170" s="50" t="str">
        <f>TRESMILES!Z170</f>
        <v>&lt;a style='display: block; text-align: center; padding: 0px 0; font-size: 1.4em;' href='https://tresmiles.es/mapa.html?lat=42.800827&amp;lon=0.100127&amp;zoom=17'&gt;&lt;img src='/wp-content/uploads/icono-mapa-topografico-small.png' alt='Mapa' title='Mapa'&gt;&lt;/a&gt;</v>
      </c>
      <c r="H170" s="1" t="str">
        <f>TRESMILES!AA170</f>
        <v/>
      </c>
    </row>
    <row r="171" spans="1:8" x14ac:dyDescent="0.35">
      <c r="A171" s="1" t="str">
        <f>TRESMILES!C171</f>
        <v>PIRINEOS. Pic Long - Néouvielle</v>
      </c>
      <c r="B171" s="1" t="str">
        <f>TRESMILES!D171</f>
        <v>Pic Campbieil</v>
      </c>
      <c r="C171" s="1" t="str">
        <f>IF(TRESMILES!E171="","",TRESMILES!E171)</f>
        <v/>
      </c>
      <c r="D171" s="1">
        <f>TRESMILES!F171</f>
        <v>3173</v>
      </c>
      <c r="E171" s="1" t="str">
        <f>TRESMILES!G171&amp;", "&amp;TRESMILES!H171</f>
        <v>42.792031, 0.119707</v>
      </c>
      <c r="F171" s="50" t="str">
        <f>IF(TRESMILES!I171="","",TRESMILES!I171)</f>
        <v>F</v>
      </c>
      <c r="G171" s="50" t="str">
        <f>TRESMILES!Z171</f>
        <v>&lt;a style='display: block; text-align: center; padding: 0px 0; font-size: 1.4em;' href='https://tresmiles.es/mapa.html?lat=42.792031&amp;lon=0.119707&amp;zoom=17'&gt;&lt;img src='/wp-content/uploads/icono-mapa-topografico-small.png' alt='Mapa' title='Mapa'&gt;&lt;/a&gt;</v>
      </c>
      <c r="H171" s="1" t="str">
        <f>TRESMILES!AA171</f>
        <v/>
      </c>
    </row>
    <row r="172" spans="1:8" x14ac:dyDescent="0.35">
      <c r="A172" s="1" t="str">
        <f>TRESMILES!C172</f>
        <v>PIRINEOS. Pic Long - Néouvielle</v>
      </c>
      <c r="B172" s="1" t="str">
        <f>TRESMILES!D172</f>
        <v>Pic Badet</v>
      </c>
      <c r="C172" s="1" t="str">
        <f>IF(TRESMILES!E172="","",TRESMILES!E172)</f>
        <v/>
      </c>
      <c r="D172" s="1">
        <f>TRESMILES!F172</f>
        <v>3160</v>
      </c>
      <c r="E172" s="1" t="str">
        <f>TRESMILES!G172&amp;", "&amp;TRESMILES!H172</f>
        <v>42.797770, 0.104241</v>
      </c>
      <c r="F172" s="50" t="str">
        <f>IF(TRESMILES!I172="","",TRESMILES!I172)</f>
        <v>PD-</v>
      </c>
      <c r="G172" s="50" t="str">
        <f>TRESMILES!Z172</f>
        <v>&lt;a style='display: block; text-align: center; padding: 0px 0; font-size: 1.4em;' href='https://tresmiles.es/mapa.html?lat=42.797770&amp;lon=0.104241&amp;zoom=17'&gt;&lt;img src='/wp-content/uploads/icono-mapa-topografico-small.png' alt='Mapa' title='Mapa'&gt;&lt;/a&gt;</v>
      </c>
      <c r="H172" s="1" t="str">
        <f>TRESMILES!AA172</f>
        <v/>
      </c>
    </row>
    <row r="173" spans="1:8" x14ac:dyDescent="0.35">
      <c r="A173" s="1" t="str">
        <f>TRESMILES!C173</f>
        <v>PIRINEOS. Pic Long - Néouvielle</v>
      </c>
      <c r="B173" s="1" t="str">
        <f>TRESMILES!D173</f>
        <v>Pic de Lentilla</v>
      </c>
      <c r="C173" s="1" t="str">
        <f>IF(TRESMILES!E173="","",TRESMILES!E173)</f>
        <v/>
      </c>
      <c r="D173" s="1">
        <f>TRESMILES!F173</f>
        <v>3157</v>
      </c>
      <c r="E173" s="1" t="str">
        <f>TRESMILES!G173&amp;", "&amp;TRESMILES!H173</f>
        <v>42.788858, 0.117127</v>
      </c>
      <c r="F173" s="50" t="str">
        <f>IF(TRESMILES!I173="","",TRESMILES!I173)</f>
        <v>F</v>
      </c>
      <c r="G173" s="50" t="str">
        <f>TRESMILES!Z173</f>
        <v>&lt;a style='display: block; text-align: center; padding: 0px 0; font-size: 1.4em;' href='https://tresmiles.es/mapa.html?lat=42.788858&amp;lon=0.117127&amp;zoom=17'&gt;&lt;img src='/wp-content/uploads/icono-mapa-topografico-small.png' alt='Mapa' title='Mapa'&gt;&lt;/a&gt;</v>
      </c>
      <c r="H173" s="1" t="str">
        <f>TRESMILES!AA173</f>
        <v/>
      </c>
    </row>
    <row r="174" spans="1:8" x14ac:dyDescent="0.35">
      <c r="A174" s="1" t="str">
        <f>TRESMILES!C174</f>
        <v>PIRINEOS. Pic Long - Néouvielle</v>
      </c>
      <c r="B174" s="1" t="str">
        <f>TRESMILES!D174</f>
        <v>Aiguille Badet</v>
      </c>
      <c r="C174" s="1" t="str">
        <f>IF(TRESMILES!E174="","",TRESMILES!E174)</f>
        <v/>
      </c>
      <c r="D174" s="1">
        <f>TRESMILES!F174</f>
        <v>3135</v>
      </c>
      <c r="E174" s="1" t="str">
        <f>TRESMILES!G174&amp;", "&amp;TRESMILES!H174</f>
        <v>42.798865, 0.102117</v>
      </c>
      <c r="F174" s="50" t="str">
        <f>IF(TRESMILES!I174="","",TRESMILES!I174)</f>
        <v>PD+</v>
      </c>
      <c r="G174" s="50" t="str">
        <f>TRESMILES!Z174</f>
        <v>&lt;a style='display: block; text-align: center; padding: 0px 0; font-size: 1.4em;' href='https://tresmiles.es/mapa.html?lat=42.798865&amp;lon=0.102117&amp;zoom=17'&gt;&lt;img src='/wp-content/uploads/icono-mapa-topografico-small.png' alt='Mapa' title='Mapa'&gt;&lt;/a&gt;</v>
      </c>
      <c r="H174" s="1" t="str">
        <f>TRESMILES!AA174</f>
        <v/>
      </c>
    </row>
    <row r="175" spans="1:8" x14ac:dyDescent="0.35">
      <c r="A175" s="1" t="str">
        <f>TRESMILES!C175</f>
        <v>PIRINEOS. Pic Long - Néouvielle</v>
      </c>
      <c r="B175" s="1" t="str">
        <f>TRESMILES!D175</f>
        <v>Pic de Néouvielle</v>
      </c>
      <c r="C175" s="1" t="str">
        <f>IF(TRESMILES!E175="","",TRESMILES!E175)</f>
        <v/>
      </c>
      <c r="D175" s="1">
        <f>TRESMILES!F175</f>
        <v>3091</v>
      </c>
      <c r="E175" s="1" t="str">
        <f>TRESMILES!G175&amp;", "&amp;TRESMILES!H175</f>
        <v>42.835365, 0.115120</v>
      </c>
      <c r="F175" s="50" t="str">
        <f>IF(TRESMILES!I175="","",TRESMILES!I175)</f>
        <v>F</v>
      </c>
      <c r="G175" s="50" t="str">
        <f>TRESMILES!Z175</f>
        <v>&lt;a style='display: block; text-align: center; padding: 0px 0; font-size: 1.4em;' href='https://tresmiles.es/mapa.html?lat=42.835365&amp;lon=0.115120&amp;zoom=17'&gt;&lt;img src='/wp-content/uploads/icono-mapa-topografico-small.png' alt='Mapa' title='Mapa'&gt;&lt;/a&gt;</v>
      </c>
      <c r="H175" s="1" t="str">
        <f>TRESMILES!AA175</f>
        <v/>
      </c>
    </row>
    <row r="176" spans="1:8" x14ac:dyDescent="0.35">
      <c r="A176" s="1" t="str">
        <f>TRESMILES!C176</f>
        <v>PIRINEOS. Pic Long - Néouvielle</v>
      </c>
      <c r="B176" s="1" t="str">
        <f>TRESMILES!D176</f>
        <v>Pic Maou</v>
      </c>
      <c r="C176" s="1" t="str">
        <f>IF(TRESMILES!E176="","",TRESMILES!E176)</f>
        <v/>
      </c>
      <c r="D176" s="1">
        <f>TRESMILES!F176</f>
        <v>3074</v>
      </c>
      <c r="E176" s="1" t="str">
        <f>TRESMILES!G176&amp;", "&amp;TRESMILES!H176</f>
        <v>42.794106, 0.105845</v>
      </c>
      <c r="F176" s="50" t="str">
        <f>IF(TRESMILES!I176="","",TRESMILES!I176)</f>
        <v>F</v>
      </c>
      <c r="G176" s="50" t="str">
        <f>TRESMILES!Z176</f>
        <v>&lt;a style='display: block; text-align: center; padding: 0px 0; font-size: 1.4em;' href='https://tresmiles.es/mapa.html?lat=42.794106&amp;lon=0.105845&amp;zoom=17'&gt;&lt;img src='/wp-content/uploads/icono-mapa-topografico-small.png' alt='Mapa' title='Mapa'&gt;&lt;/a&gt;</v>
      </c>
      <c r="H176" s="1" t="str">
        <f>TRESMILES!AA176</f>
        <v/>
      </c>
    </row>
    <row r="177" spans="1:8" x14ac:dyDescent="0.35">
      <c r="A177" s="1" t="str">
        <f>TRESMILES!C177</f>
        <v>PIRINEOS. Pic Long - Néouvielle</v>
      </c>
      <c r="B177" s="1" t="str">
        <f>TRESMILES!D177</f>
        <v>Pic Maubic</v>
      </c>
      <c r="C177" s="1" t="str">
        <f>IF(TRESMILES!E177="","",TRESMILES!E177)</f>
        <v/>
      </c>
      <c r="D177" s="1">
        <f>TRESMILES!F177</f>
        <v>3058</v>
      </c>
      <c r="E177" s="1" t="str">
        <f>TRESMILES!G177&amp;", "&amp;TRESMILES!H177</f>
        <v>42.802745, 0.102922</v>
      </c>
      <c r="F177" s="50" t="str">
        <f>IF(TRESMILES!I177="","",TRESMILES!I177)</f>
        <v>F</v>
      </c>
      <c r="G177" s="50" t="str">
        <f>TRESMILES!Z177</f>
        <v>&lt;a style='display: block; text-align: center; padding: 0px 0; font-size: 1.4em;' href='https://tresmiles.es/mapa.html?lat=42.802745&amp;lon=0.102922&amp;zoom=17'&gt;&lt;img src='/wp-content/uploads/icono-mapa-topografico-small.png' alt='Mapa' title='Mapa'&gt;&lt;/a&gt;</v>
      </c>
      <c r="H177" s="1" t="str">
        <f>TRESMILES!AA177</f>
        <v/>
      </c>
    </row>
    <row r="178" spans="1:8" x14ac:dyDescent="0.35">
      <c r="A178" s="1" t="str">
        <f>TRESMILES!C178</f>
        <v>PIRINEOS. Pic Long - Néouvielle</v>
      </c>
      <c r="B178" s="1" t="str">
        <f>TRESMILES!D178</f>
        <v>Pic des Trois Conseillers</v>
      </c>
      <c r="C178" s="1" t="str">
        <f>IF(TRESMILES!E178="","",TRESMILES!E178)</f>
        <v/>
      </c>
      <c r="D178" s="1">
        <f>TRESMILES!F178</f>
        <v>3039</v>
      </c>
      <c r="E178" s="1" t="str">
        <f>TRESMILES!G178&amp;", "&amp;TRESMILES!H178</f>
        <v>42.831160, 0.112932</v>
      </c>
      <c r="F178" s="50" t="str">
        <f>IF(TRESMILES!I178="","",TRESMILES!I178)</f>
        <v>F</v>
      </c>
      <c r="G178" s="50" t="str">
        <f>TRESMILES!Z178</f>
        <v>&lt;a style='display: block; text-align: center; padding: 0px 0; font-size: 1.4em;' href='https://tresmiles.es/mapa.html?lat=42.831160&amp;lon=0.112932&amp;zoom=17'&gt;&lt;img src='/wp-content/uploads/icono-mapa-topografico-small.png' alt='Mapa' title='Mapa'&gt;&lt;/a&gt;</v>
      </c>
      <c r="H178" s="1" t="str">
        <f>TRESMILES!AA178</f>
        <v>&lt;div style='display: block; text-align: center; padding: 0px 0; font-size: 1.4em;'&gt;&lt;a href='#!' class='open-popup' data-info='ℹ Dificultad PD por Cap de Long'&gt;&lt;img src='/wp-content/uploads/icono-informacion-small.png' alt='Más información' title='Más información'&gt;&lt;/a&gt;&lt;/div&gt;</v>
      </c>
    </row>
    <row r="179" spans="1:8" x14ac:dyDescent="0.35">
      <c r="A179" s="1" t="str">
        <f>TRESMILES!C179</f>
        <v>PIRINEOS. Pic Long - Néouvielle</v>
      </c>
      <c r="B179" s="1" t="str">
        <f>TRESMILES!D179</f>
        <v>Premier Conseiller</v>
      </c>
      <c r="C179" s="1" t="str">
        <f>IF(TRESMILES!E179="","",TRESMILES!E179)</f>
        <v/>
      </c>
      <c r="D179" s="1">
        <f>TRESMILES!F179</f>
        <v>3035</v>
      </c>
      <c r="E179" s="1" t="str">
        <f>TRESMILES!G179&amp;", "&amp;TRESMILES!H179</f>
        <v>42.829913, 0.109906</v>
      </c>
      <c r="F179" s="50" t="str">
        <f>IF(TRESMILES!I179="","",TRESMILES!I179)</f>
        <v>PD</v>
      </c>
      <c r="G179" s="50" t="str">
        <f>TRESMILES!Z179</f>
        <v>&lt;a style='display: block; text-align: center; padding: 0px 0; font-size: 1.4em;' href='https://tresmiles.es/mapa.html?lat=42.829913&amp;lon=0.109906&amp;zoom=17'&gt;&lt;img src='/wp-content/uploads/icono-mapa-topografico-small.png' alt='Mapa' title='Mapa'&gt;&lt;/a&gt;</v>
      </c>
      <c r="H179" s="1" t="str">
        <f>TRESMILES!AA179</f>
        <v/>
      </c>
    </row>
    <row r="180" spans="1:8" x14ac:dyDescent="0.35">
      <c r="A180" s="1" t="str">
        <f>TRESMILES!C180</f>
        <v>PIRINEOS. Pic Long - Néouvielle</v>
      </c>
      <c r="B180" s="1" t="str">
        <f>TRESMILES!D180</f>
        <v>Turon de Néouvielle</v>
      </c>
      <c r="C180" s="1" t="str">
        <f>IF(TRESMILES!E180="","",TRESMILES!E180)</f>
        <v/>
      </c>
      <c r="D180" s="1">
        <f>TRESMILES!F180</f>
        <v>3035</v>
      </c>
      <c r="E180" s="1" t="str">
        <f>TRESMILES!G180&amp;", "&amp;TRESMILES!H180</f>
        <v>42.827772, 0.107750</v>
      </c>
      <c r="F180" s="50" t="str">
        <f>IF(TRESMILES!I180="","",TRESMILES!I180)</f>
        <v>F</v>
      </c>
      <c r="G180" s="50" t="str">
        <f>TRESMILES!Z180</f>
        <v>&lt;a style='display: block; text-align: center; padding: 0px 0; font-size: 1.4em;' href='https://tresmiles.es/mapa.html?lat=42.827772&amp;lon=0.107750&amp;zoom=17'&gt;&lt;img src='/wp-content/uploads/icono-mapa-topografico-small.png' alt='Mapa' title='Mapa'&gt;&lt;/a&gt;</v>
      </c>
      <c r="H180" s="1" t="str">
        <f>TRESMILES!AA180</f>
        <v/>
      </c>
    </row>
    <row r="181" spans="1:8" x14ac:dyDescent="0.35">
      <c r="A181" s="1" t="str">
        <f>TRESMILES!C181</f>
        <v>PIRINEOS. Pic Long - Néouvielle</v>
      </c>
      <c r="B181" s="1" t="str">
        <f>TRESMILES!D181</f>
        <v>Pic de Bugarret</v>
      </c>
      <c r="C181" s="1" t="str">
        <f>IF(TRESMILES!E181="","",TRESMILES!E181)</f>
        <v/>
      </c>
      <c r="D181" s="1">
        <f>TRESMILES!F181</f>
        <v>3031</v>
      </c>
      <c r="E181" s="1" t="str">
        <f>TRESMILES!G181&amp;", "&amp;TRESMILES!H181</f>
        <v>42.801006, 0.091522</v>
      </c>
      <c r="F181" s="50" t="str">
        <f>IF(TRESMILES!I181="","",TRESMILES!I181)</f>
        <v>F</v>
      </c>
      <c r="G181" s="50" t="str">
        <f>TRESMILES!Z181</f>
        <v>&lt;a style='display: block; text-align: center; padding: 0px 0; font-size: 1.4em;' href='https://tresmiles.es/mapa.html?lat=42.801006&amp;lon=0.091522&amp;zoom=17'&gt;&lt;img src='/wp-content/uploads/icono-mapa-topografico-small.png' alt='Mapa' title='Mapa'&gt;&lt;/a&gt;</v>
      </c>
      <c r="H181" s="1" t="str">
        <f>TRESMILES!AA181</f>
        <v/>
      </c>
    </row>
    <row r="182" spans="1:8" x14ac:dyDescent="0.35">
      <c r="A182" s="1" t="str">
        <f>TRESMILES!C182</f>
        <v>PIRINEOS. Pic Long - Néouvielle</v>
      </c>
      <c r="B182" s="1" t="str">
        <f>TRESMILES!D182</f>
        <v>Pale de Crabounouse</v>
      </c>
      <c r="C182" s="1" t="str">
        <f>IF(TRESMILES!E182="","",TRESMILES!E182)</f>
        <v/>
      </c>
      <c r="D182" s="1">
        <f>TRESMILES!F182</f>
        <v>3021</v>
      </c>
      <c r="E182" s="1" t="str">
        <f>TRESMILES!G182&amp;", "&amp;TRESMILES!H182</f>
        <v>42.803158, 0.088021</v>
      </c>
      <c r="F182" s="50" t="str">
        <f>IF(TRESMILES!I182="","",TRESMILES!I182)</f>
        <v>F</v>
      </c>
      <c r="G182" s="50" t="str">
        <f>TRESMILES!Z182</f>
        <v>&lt;a style='display: block; text-align: center; padding: 0px 0; font-size: 1.4em;' href='https://tresmiles.es/mapa.html?lat=42.803158&amp;lon=0.088021&amp;zoom=17'&gt;&lt;img src='/wp-content/uploads/icono-mapa-topografico-small.png' alt='Mapa' title='Mapa'&gt;&lt;/a&gt;</v>
      </c>
      <c r="H182" s="1" t="str">
        <f>TRESMILES!AA182</f>
        <v/>
      </c>
    </row>
    <row r="183" spans="1:8" x14ac:dyDescent="0.35">
      <c r="A183" s="1" t="str">
        <f>TRESMILES!C183</f>
        <v>PIRINEOS. Pic Long - Néouvielle</v>
      </c>
      <c r="B183" s="1" t="str">
        <f>TRESMILES!D183</f>
        <v>Dent d'Estibère-Male</v>
      </c>
      <c r="C183" s="1" t="str">
        <f>IF(TRESMILES!E183="","",TRESMILES!E183)</f>
        <v/>
      </c>
      <c r="D183" s="1">
        <f>TRESMILES!F183</f>
        <v>3017</v>
      </c>
      <c r="E183" s="1" t="str">
        <f>TRESMILES!G183&amp;", "&amp;TRESMILES!H183</f>
        <v>42.800699, 0.094403</v>
      </c>
      <c r="F183" s="50" t="str">
        <f>IF(TRESMILES!I183="","",TRESMILES!I183)</f>
        <v>F+</v>
      </c>
      <c r="G183" s="50" t="str">
        <f>TRESMILES!Z183</f>
        <v>&lt;a style='display: block; text-align: center; padding: 0px 0; font-size: 1.4em;' href='https://tresmiles.es/mapa.html?lat=42.800699&amp;lon=0.094403&amp;zoom=17'&gt;&lt;img src='/wp-content/uploads/icono-mapa-topografico-small.png' alt='Mapa' title='Mapa'&gt;&lt;/a&gt;</v>
      </c>
      <c r="H183" s="1" t="str">
        <f>TRESMILES!AA183</f>
        <v/>
      </c>
    </row>
    <row r="184" spans="1:8" x14ac:dyDescent="0.35">
      <c r="A184" s="1" t="str">
        <f>TRESMILES!C184</f>
        <v>PIRINEOS. Pic Long - Néouvielle</v>
      </c>
      <c r="B184" s="1" t="str">
        <f>TRESMILES!D184</f>
        <v>Crabounouse Nord</v>
      </c>
      <c r="C184" s="1" t="str">
        <f>IF(TRESMILES!E184="","",TRESMILES!E184)</f>
        <v/>
      </c>
      <c r="D184" s="1">
        <f>TRESMILES!F184</f>
        <v>3016</v>
      </c>
      <c r="E184" s="1" t="str">
        <f>TRESMILES!G184&amp;", "&amp;TRESMILES!H184</f>
        <v>42.804430, 0.089618</v>
      </c>
      <c r="F184" s="50" t="str">
        <f>IF(TRESMILES!I184="","",TRESMILES!I184)</f>
        <v>F</v>
      </c>
      <c r="G184" s="50" t="str">
        <f>TRESMILES!Z184</f>
        <v>&lt;a style='display: block; text-align: center; padding: 0px 0; font-size: 1.4em;' href='https://tresmiles.es/mapa.html?lat=42.804430&amp;lon=0.089618&amp;zoom=17'&gt;&lt;img src='/wp-content/uploads/icono-mapa-topografico-small.png' alt='Mapa' title='Mapa'&gt;&lt;/a&gt;</v>
      </c>
      <c r="H184" s="1" t="str">
        <f>TRESMILES!AA184</f>
        <v/>
      </c>
    </row>
    <row r="185" spans="1:8" x14ac:dyDescent="0.35">
      <c r="A185" s="1" t="str">
        <f>TRESMILES!C185</f>
        <v>PIRINEOS. Pic Long - Néouvielle</v>
      </c>
      <c r="B185" s="1" t="str">
        <f>TRESMILES!D185</f>
        <v>Aiguille Tourrat</v>
      </c>
      <c r="C185" s="1" t="str">
        <f>IF(TRESMILES!E185="","",TRESMILES!E185)</f>
        <v/>
      </c>
      <c r="D185" s="1">
        <f>TRESMILES!F185</f>
        <v>3014</v>
      </c>
      <c r="E185" s="1" t="str">
        <f>TRESMILES!G185&amp;", "&amp;TRESMILES!H185</f>
        <v>42.804820, 0.103683</v>
      </c>
      <c r="F185" s="50" t="str">
        <f>IF(TRESMILES!I185="","",TRESMILES!I185)</f>
        <v>PD-</v>
      </c>
      <c r="G185" s="50" t="str">
        <f>TRESMILES!Z185</f>
        <v>&lt;a style='display: block; text-align: center; padding: 0px 0; font-size: 1.4em;' href='https://tresmiles.es/mapa.html?lat=42.804820&amp;lon=0.103683&amp;zoom=17'&gt;&lt;img src='/wp-content/uploads/icono-mapa-topografico-small.png' alt='Mapa' title='Mapa'&gt;&lt;/a&gt;</v>
      </c>
      <c r="H185" s="1" t="str">
        <f>TRESMILES!AA185</f>
        <v/>
      </c>
    </row>
    <row r="186" spans="1:8" x14ac:dyDescent="0.35">
      <c r="A186" s="1" t="str">
        <f>TRESMILES!C186</f>
        <v>PIRINEOS. Pic Long - Néouvielle</v>
      </c>
      <c r="B186" s="1" t="str">
        <f>TRESMILES!D186</f>
        <v>Pointe de Ramougn</v>
      </c>
      <c r="C186" s="1" t="str">
        <f>IF(TRESMILES!E186="","",TRESMILES!E186)</f>
        <v/>
      </c>
      <c r="D186" s="1">
        <f>TRESMILES!F186</f>
        <v>3011</v>
      </c>
      <c r="E186" s="1" t="str">
        <f>TRESMILES!G186&amp;", "&amp;TRESMILES!H186</f>
        <v>42.834818, 0.120163</v>
      </c>
      <c r="F186" s="50" t="str">
        <f>IF(TRESMILES!I186="","",TRESMILES!I186)</f>
        <v>PD+</v>
      </c>
      <c r="G186" s="50" t="str">
        <f>TRESMILES!Z186</f>
        <v>&lt;a style='display: block; text-align: center; padding: 0px 0; font-size: 1.4em;' href='https://tresmiles.es/mapa.html?lat=42.834818&amp;lon=0.120163&amp;zoom=17'&gt;&lt;img src='/wp-content/uploads/icono-mapa-topografico-small.png' alt='Mapa' title='Mapa'&gt;&lt;/a&gt;</v>
      </c>
      <c r="H186" s="1" t="str">
        <f>TRESMILES!AA186</f>
        <v/>
      </c>
    </row>
    <row r="187" spans="1:8" x14ac:dyDescent="0.35">
      <c r="A187" s="1" t="str">
        <f>TRESMILES!C187</f>
        <v>PIRINEOS. Pic Long - Néouvielle</v>
      </c>
      <c r="B187" s="1" t="str">
        <f>TRESMILES!D187</f>
        <v>Pointe Reboul-Vidal</v>
      </c>
      <c r="C187" s="1" t="str">
        <f>IF(TRESMILES!E187="","",TRESMILES!E187)</f>
        <v/>
      </c>
      <c r="D187" s="1">
        <f>TRESMILES!F187</f>
        <v>3007</v>
      </c>
      <c r="E187" s="1" t="str">
        <f>TRESMILES!G187&amp;", "&amp;TRESMILES!H187</f>
        <v>42.827556, 0.107605</v>
      </c>
      <c r="F187" s="50" t="str">
        <f>IF(TRESMILES!I187="","",TRESMILES!I187)</f>
        <v>PD</v>
      </c>
      <c r="G187" s="50" t="str">
        <f>TRESMILES!Z187</f>
        <v>&lt;a style='display: block; text-align: center; padding: 0px 0; font-size: 1.4em;' href='https://tresmiles.es/mapa.html?lat=42.827556&amp;lon=0.107605&amp;zoom=17'&gt;&lt;img src='/wp-content/uploads/icono-mapa-topografico-small.png' alt='Mapa' title='Mapa'&gt;&lt;/a&gt;</v>
      </c>
      <c r="H187" s="1" t="str">
        <f>TRESMILES!AA187</f>
        <v/>
      </c>
    </row>
    <row r="188" spans="1:8" x14ac:dyDescent="0.35">
      <c r="A188" s="1" t="str">
        <f>TRESMILES!C188</f>
        <v>PIRINEOS. Pic Long - Néouvielle</v>
      </c>
      <c r="B188" s="1" t="str">
        <f>TRESMILES!D188</f>
        <v>Pic d'Estaragne</v>
      </c>
      <c r="C188" s="1" t="str">
        <f>IF(TRESMILES!E188="","",TRESMILES!E188)</f>
        <v/>
      </c>
      <c r="D188" s="1">
        <f>TRESMILES!F188</f>
        <v>3006</v>
      </c>
      <c r="E188" s="1" t="str">
        <f>TRESMILES!G188&amp;", "&amp;TRESMILES!H188</f>
        <v>42.797160, 0.130299</v>
      </c>
      <c r="F188" s="50" t="str">
        <f>IF(TRESMILES!I188="","",TRESMILES!I188)</f>
        <v>F+</v>
      </c>
      <c r="G188" s="50" t="str">
        <f>TRESMILES!Z188</f>
        <v>&lt;a style='display: block; text-align: center; padding: 0px 0; font-size: 1.4em;' href='https://tresmiles.es/mapa.html?lat=42.797160&amp;lon=0.130299&amp;zoom=17'&gt;&lt;img src='/wp-content/uploads/icono-mapa-topografico-small.png' alt='Mapa' title='Mapa'&gt;&lt;/a&gt;</v>
      </c>
      <c r="H188" s="1" t="str">
        <f>TRESMILES!AA188</f>
        <v/>
      </c>
    </row>
    <row r="189" spans="1:8" x14ac:dyDescent="0.35">
      <c r="A189" s="1" t="str">
        <f>TRESMILES!C189</f>
        <v>PIRINEOS. Pica d'Estats</v>
      </c>
      <c r="B189" s="1" t="str">
        <f>TRESMILES!D189</f>
        <v>Pica d'Estats</v>
      </c>
      <c r="C189" s="1" t="str">
        <f>IF(TRESMILES!E189="","",TRESMILES!E189)</f>
        <v>Pica d'Estats</v>
      </c>
      <c r="D189" s="1">
        <f>TRESMILES!F189</f>
        <v>3143</v>
      </c>
      <c r="E189" s="1" t="str">
        <f>TRESMILES!G189&amp;", "&amp;TRESMILES!H189</f>
        <v>42.666951, 1.397898</v>
      </c>
      <c r="F189" s="50" t="str">
        <f>IF(TRESMILES!I189="","",TRESMILES!I189)</f>
        <v>F</v>
      </c>
      <c r="G189" s="50" t="str">
        <f>TRESMILES!Z189</f>
        <v>&lt;a style='display: block; text-align: center; padding: 0px 0; font-size: 1.4em;' href='https://tresmiles.es/mapa.html?lat=42.666951&amp;lon=1.397898&amp;zoom=17'&gt;&lt;img src='/wp-content/uploads/icono-mapa-topografico-small.png' alt='Mapa' title='Mapa'&gt;&lt;/a&gt;</v>
      </c>
      <c r="H189" s="1" t="str">
        <f>TRESMILES!AA189</f>
        <v/>
      </c>
    </row>
    <row r="190" spans="1:8" x14ac:dyDescent="0.35">
      <c r="A190" s="1" t="str">
        <f>TRESMILES!C190</f>
        <v>PIRINEOS. Pica d'Estats</v>
      </c>
      <c r="B190" s="1" t="str">
        <f>TRESMILES!D190</f>
        <v>Pic de Verdaguer</v>
      </c>
      <c r="C190" s="1" t="str">
        <f>IF(TRESMILES!E190="","",TRESMILES!E190)</f>
        <v>Pic de Verdaguer</v>
      </c>
      <c r="D190" s="1">
        <f>TRESMILES!F190</f>
        <v>3129</v>
      </c>
      <c r="E190" s="1" t="str">
        <f>TRESMILES!G190&amp;", "&amp;TRESMILES!H190</f>
        <v>42.668048, 1.396857</v>
      </c>
      <c r="F190" s="50" t="str">
        <f>IF(TRESMILES!I190="","",TRESMILES!I190)</f>
        <v>F</v>
      </c>
      <c r="G190" s="50" t="str">
        <f>TRESMILES!Z190</f>
        <v>&lt;a style='display: block; text-align: center; padding: 0px 0; font-size: 1.4em;' href='https://tresmiles.es/mapa.html?lat=42.668048&amp;lon=1.396857&amp;zoom=17'&gt;&lt;img src='/wp-content/uploads/icono-mapa-topografico-small.png' alt='Mapa' title='Mapa'&gt;&lt;/a&gt;</v>
      </c>
      <c r="H190" s="1" t="str">
        <f>TRESMILES!AA190</f>
        <v/>
      </c>
    </row>
    <row r="191" spans="1:8" x14ac:dyDescent="0.35">
      <c r="A191" s="1" t="str">
        <f>TRESMILES!C191</f>
        <v>PIRINEOS. Pica d'Estats</v>
      </c>
      <c r="B191" s="1" t="str">
        <f>TRESMILES!D191</f>
        <v>Punta de Gabarró</v>
      </c>
      <c r="C191" s="1" t="str">
        <f>IF(TRESMILES!E191="","",TRESMILES!E191)</f>
        <v>Punta de Gabarró</v>
      </c>
      <c r="D191" s="1">
        <f>TRESMILES!F191</f>
        <v>3115</v>
      </c>
      <c r="E191" s="1" t="str">
        <f>TRESMILES!G191&amp;", "&amp;TRESMILES!H191</f>
        <v>42.665468, 1.399877</v>
      </c>
      <c r="F191" s="50" t="str">
        <f>IF(TRESMILES!I191="","",TRESMILES!I191)</f>
        <v>F+</v>
      </c>
      <c r="G191" s="50" t="str">
        <f>TRESMILES!Z191</f>
        <v>&lt;a style='display: block; text-align: center; padding: 0px 0; font-size: 1.4em;' href='https://tresmiles.es/mapa.html?lat=42.665468&amp;lon=1.399877&amp;zoom=17'&gt;&lt;img src='/wp-content/uploads/icono-mapa-topografico-small.png' alt='Mapa' title='Mapa'&gt;&lt;/a&gt;</v>
      </c>
      <c r="H191" s="1" t="str">
        <f>TRESMILES!AA191</f>
        <v/>
      </c>
    </row>
    <row r="192" spans="1:8" x14ac:dyDescent="0.35">
      <c r="A192" s="1" t="str">
        <f>TRESMILES!C192</f>
        <v>PIRINEOS. Pica d'Estats</v>
      </c>
      <c r="B192" s="1" t="str">
        <f>TRESMILES!D192</f>
        <v>Montcalm</v>
      </c>
      <c r="C192" s="1" t="str">
        <f>IF(TRESMILES!E192="","",TRESMILES!E192)</f>
        <v>Montcalm</v>
      </c>
      <c r="D192" s="1">
        <f>TRESMILES!F192</f>
        <v>3078</v>
      </c>
      <c r="E192" s="1" t="str">
        <f>TRESMILES!G192&amp;", "&amp;TRESMILES!H192</f>
        <v>42.671886, 1.405987</v>
      </c>
      <c r="F192" s="50" t="str">
        <f>IF(TRESMILES!I192="","",TRESMILES!I192)</f>
        <v>F</v>
      </c>
      <c r="G192" s="50" t="str">
        <f>TRESMILES!Z192</f>
        <v>&lt;a style='display: block; text-align: center; padding: 0px 0; font-size: 1.4em;' href='https://tresmiles.es/mapa.html?lat=42.671886&amp;lon=1.405987&amp;zoom=17'&gt;&lt;img src='/wp-content/uploads/icono-mapa-topografico-small.png' alt='Mapa' title='Mapa'&gt;&lt;/a&gt;</v>
      </c>
      <c r="H192" s="1" t="str">
        <f>TRESMILES!AA192</f>
        <v/>
      </c>
    </row>
    <row r="193" spans="1:8" x14ac:dyDescent="0.35">
      <c r="A193" s="1" t="str">
        <f>TRESMILES!C193</f>
        <v>PIRINEOS. Pica d'Estats</v>
      </c>
      <c r="B193" s="1" t="str">
        <f>TRESMILES!D193</f>
        <v>Pic de Sotllo</v>
      </c>
      <c r="C193" s="1" t="str">
        <f>IF(TRESMILES!E193="","",TRESMILES!E193)</f>
        <v>Pic de Sotllo</v>
      </c>
      <c r="D193" s="1">
        <f>TRESMILES!F193</f>
        <v>3073</v>
      </c>
      <c r="E193" s="1" t="str">
        <f>TRESMILES!G193&amp;", "&amp;TRESMILES!H193</f>
        <v>42.668714, 1.387458</v>
      </c>
      <c r="F193" s="50" t="str">
        <f>IF(TRESMILES!I193="","",TRESMILES!I193)</f>
        <v>F+</v>
      </c>
      <c r="G193" s="50" t="str">
        <f>TRESMILES!Z193</f>
        <v>&lt;a style='display: block; text-align: center; padding: 0px 0; font-size: 1.4em;' href='https://tresmiles.es/mapa.html?lat=42.668714&amp;lon=1.387458&amp;zoom=17'&gt;&lt;img src='/wp-content/uploads/icono-mapa-topografico-small.png' alt='Mapa' title='Mapa'&gt;&lt;/a&gt;</v>
      </c>
      <c r="H193" s="1" t="str">
        <f>TRESMILES!AA193</f>
        <v/>
      </c>
    </row>
    <row r="194" spans="1:8" x14ac:dyDescent="0.35">
      <c r="A194" s="1" t="str">
        <f>TRESMILES!C194</f>
        <v>PIRINEOS. Pica d'Estats</v>
      </c>
      <c r="B194" s="1" t="str">
        <f>TRESMILES!D194</f>
        <v>Sotllo Nord</v>
      </c>
      <c r="C194" s="1" t="str">
        <f>IF(TRESMILES!E194="","",TRESMILES!E194)</f>
        <v>Sotllo Norte</v>
      </c>
      <c r="D194" s="1">
        <f>TRESMILES!F194</f>
        <v>3058</v>
      </c>
      <c r="E194" s="1" t="str">
        <f>TRESMILES!G194&amp;", "&amp;TRESMILES!H194</f>
        <v>42.669787, 1.387528</v>
      </c>
      <c r="F194" s="50" t="str">
        <f>IF(TRESMILES!I194="","",TRESMILES!I194)</f>
        <v>F+</v>
      </c>
      <c r="G194" s="50" t="str">
        <f>TRESMILES!Z194</f>
        <v>&lt;a style='display: block; text-align: center; padding: 0px 0; font-size: 1.4em;' href='https://tresmiles.es/mapa.html?lat=42.669787&amp;lon=1.387528&amp;zoom=17'&gt;&lt;img src='/wp-content/uploads/icono-mapa-topografico-small.png' alt='Mapa' title='Mapa'&gt;&lt;/a&gt;</v>
      </c>
      <c r="H194" s="1" t="str">
        <f>TRESMILES!AA194</f>
        <v/>
      </c>
    </row>
    <row r="195" spans="1:8" x14ac:dyDescent="0.35">
      <c r="A195" s="1" t="str">
        <f>TRESMILES!C195</f>
        <v>PIRINEOS. Pica d'Estats</v>
      </c>
      <c r="B195" s="1" t="str">
        <f>TRESMILES!D195</f>
        <v>Cap de la Coma de Riufred</v>
      </c>
      <c r="C195" s="1" t="str">
        <f>IF(TRESMILES!E195="","",TRESMILES!E195)</f>
        <v>Cap de la Coma de Riufred</v>
      </c>
      <c r="D195" s="1">
        <f>TRESMILES!F195</f>
        <v>3040</v>
      </c>
      <c r="E195" s="1" t="str">
        <f>TRESMILES!G195&amp;", "&amp;TRESMILES!H195</f>
        <v>42.668746, 1.401524</v>
      </c>
      <c r="F195" s="50" t="str">
        <f>IF(TRESMILES!I195="","",TRESMILES!I195)</f>
        <v>F</v>
      </c>
      <c r="G195" s="50" t="str">
        <f>TRESMILES!Z195</f>
        <v>&lt;a style='display: block; text-align: center; padding: 0px 0; font-size: 1.4em;' href='https://tresmiles.es/mapa.html?lat=42.668746&amp;lon=1.401524&amp;zoom=17'&gt;&lt;img src='/wp-content/uploads/icono-mapa-topografico-small.png' alt='Mapa' title='Mapa'&gt;&lt;/a&gt;</v>
      </c>
      <c r="H195" s="1" t="str">
        <f>TRESMILES!AA195</f>
        <v/>
      </c>
    </row>
    <row r="196" spans="1:8" x14ac:dyDescent="0.35">
      <c r="A196" s="1" t="str">
        <f>TRESMILES!C196</f>
        <v>PIRINEOS. Pica d'Estats</v>
      </c>
      <c r="B196" s="1" t="str">
        <f>TRESMILES!D196</f>
        <v>Pic Rodó de Canalbona</v>
      </c>
      <c r="C196" s="1" t="str">
        <f>IF(TRESMILES!E196="","",TRESMILES!E196)</f>
        <v>Pic Rodó de Canalbona</v>
      </c>
      <c r="D196" s="1">
        <f>TRESMILES!F196</f>
        <v>3004</v>
      </c>
      <c r="E196" s="1" t="str">
        <f>TRESMILES!G196&amp;", "&amp;TRESMILES!H196</f>
        <v>42.662585, 1.401701</v>
      </c>
      <c r="F196" s="50" t="str">
        <f>IF(TRESMILES!I196="","",TRESMILES!I196)</f>
        <v>F</v>
      </c>
      <c r="G196" s="50" t="str">
        <f>TRESMILES!Z196</f>
        <v>&lt;a style='display: block; text-align: center; padding: 0px 0; font-size: 1.4em;' href='https://tresmiles.es/mapa.html?lat=42.662585&amp;lon=1.401701&amp;zoom=17'&gt;&lt;img src='/wp-content/uploads/icono-mapa-topografico-small.png' alt='Mapa' title='Mapa'&gt;&lt;/a&gt;</v>
      </c>
      <c r="H196" s="1" t="str">
        <f>TRESMILES!AA196</f>
        <v/>
      </c>
    </row>
    <row r="197" spans="1:8" x14ac:dyDescent="0.35">
      <c r="A197" s="1" t="str">
        <f>TRESMILES!C197</f>
        <v>PIRINEOS. Posets - Eriste</v>
      </c>
      <c r="B197" s="1" t="str">
        <f>TRESMILES!D197</f>
        <v>Posets / Llardana</v>
      </c>
      <c r="C197" s="1" t="str">
        <f>IF(TRESMILES!E197="","",TRESMILES!E197)</f>
        <v>Tuca de Posets / Punta de Lardana</v>
      </c>
      <c r="D197" s="1">
        <f>TRESMILES!F197</f>
        <v>3369</v>
      </c>
      <c r="E197" s="1" t="str">
        <f>TRESMILES!G197&amp;", "&amp;TRESMILES!H197</f>
        <v>42.654611, 0.435250</v>
      </c>
      <c r="F197" s="50" t="str">
        <f>IF(TRESMILES!I197="","",TRESMILES!I197)</f>
        <v>F</v>
      </c>
      <c r="G197" s="50" t="str">
        <f>TRESMILES!Z197</f>
        <v>&lt;a style='display: block; text-align: center; padding: 0px 0; font-size: 1.4em;' href='https://tresmiles.es/mapa.html?lat=42.654611&amp;lon=0.435250&amp;zoom=17'&gt;&lt;img src='/wp-content/uploads/icono-mapa-topografico-small.png' alt='Mapa' title='Mapa'&gt;&lt;/a&gt;</v>
      </c>
      <c r="H197" s="1" t="str">
        <f>TRESMILES!AA197</f>
        <v/>
      </c>
    </row>
    <row r="198" spans="1:8" x14ac:dyDescent="0.35">
      <c r="A198" s="1" t="str">
        <f>TRESMILES!C198</f>
        <v>PIRINEOS. Posets - Eriste</v>
      </c>
      <c r="B198" s="1" t="str">
        <f>TRESMILES!D198</f>
        <v>Las Espadas / Llardaneta</v>
      </c>
      <c r="C198" s="1" t="str">
        <f>IF(TRESMILES!E198="","",TRESMILES!E198)</f>
        <v>Tuca de les Espades / Punta de Lardaneta</v>
      </c>
      <c r="D198" s="1">
        <f>TRESMILES!F198</f>
        <v>3328</v>
      </c>
      <c r="E198" s="1" t="str">
        <f>TRESMILES!G198&amp;", "&amp;TRESMILES!H198</f>
        <v>42.649750, 0.426611</v>
      </c>
      <c r="F198" s="50" t="str">
        <f>IF(TRESMILES!I198="","",TRESMILES!I198)</f>
        <v>PD</v>
      </c>
      <c r="G198" s="50" t="str">
        <f>TRESMILES!Z198</f>
        <v>&lt;a style='display: block; text-align: center; padding: 0px 0; font-size: 1.4em;' href='https://tresmiles.es/mapa.html?lat=42.649750&amp;lon=0.426611&amp;zoom=17'&gt;&lt;img src='/wp-content/uploads/icono-mapa-topografico-small.png' alt='Mapa' title='Mapa'&gt;&lt;/a&gt;</v>
      </c>
      <c r="H198" s="1" t="str">
        <f>TRESMILES!AA198</f>
        <v/>
      </c>
    </row>
    <row r="199" spans="1:8" x14ac:dyDescent="0.35">
      <c r="A199" s="1" t="str">
        <f>TRESMILES!C199</f>
        <v>PIRINEOS. Posets - Eriste</v>
      </c>
      <c r="B199" s="1" t="str">
        <f>TRESMILES!D199</f>
        <v>Sin nombre clásico</v>
      </c>
      <c r="C199" s="1" t="str">
        <f>IF(TRESMILES!E199="","",TRESMILES!E199)</f>
        <v>Espades SO / Lardaneta SO</v>
      </c>
      <c r="D199" s="1">
        <f>TRESMILES!F199</f>
        <v>3322</v>
      </c>
      <c r="E199" s="1" t="str">
        <f>TRESMILES!G199&amp;", "&amp;TRESMILES!H199</f>
        <v>42.649472, 0.425444</v>
      </c>
      <c r="F199" s="50" t="str">
        <f>IF(TRESMILES!I199="","",TRESMILES!I199)</f>
        <v/>
      </c>
      <c r="G199" s="50" t="str">
        <f>TRESMILES!Z199</f>
        <v>&lt;a style='display: block; text-align: center; padding: 0px 0; font-size: 1.4em;' href='https://tresmiles.es/mapa.html?lat=42.649472&amp;lon=0.425444&amp;zoom=17'&gt;&lt;img src='/wp-content/uploads/icono-mapa-topografico-small.png' alt='Mapa' title='Mapa'&gt;&lt;/a&gt;</v>
      </c>
      <c r="H199" s="1" t="str">
        <f>TRESMILES!AA199</f>
        <v>&lt;div style='display: block; text-align: center; padding: 0px 0; font-size: 1.4em;'&gt;&lt;a href='#!' class='open-popup' data-info='ℹ POSIBLE DISCREPANCIA, ERROR O A ESTUDIAR. Según Alejos, por la posición éste sería "Las Espadas / Llardaneta", pero en OSM no hay ningún pico ahí y, por las altitudes, podían tenerse que intercambiar'&gt;&lt;img src='/wp-content/uploads/icono-informacion-small.png' alt='Más información' title='Más información'&gt;&lt;/a&gt;&lt;/div&gt;</v>
      </c>
    </row>
    <row r="200" spans="1:8" x14ac:dyDescent="0.35">
      <c r="A200" s="1" t="str">
        <f>TRESMILES!C200</f>
        <v>PIRINEOS. Posets - Eriste</v>
      </c>
      <c r="B200" s="1" t="str">
        <f>TRESMILES!D200</f>
        <v>Tuca de Llardaneta</v>
      </c>
      <c r="C200" s="1" t="str">
        <f>IF(TRESMILES!E200="","",TRESMILES!E200)</f>
        <v>Mallo de la Lit / El Tuconet</v>
      </c>
      <c r="D200" s="1">
        <f>TRESMILES!F200</f>
        <v>3296</v>
      </c>
      <c r="E200" s="1" t="str">
        <f>TRESMILES!G200&amp;", "&amp;TRESMILES!H200</f>
        <v>42.652528, 0.430639</v>
      </c>
      <c r="F200" s="50" t="str">
        <f>IF(TRESMILES!I200="","",TRESMILES!I200)</f>
        <v>F</v>
      </c>
      <c r="G200" s="50" t="str">
        <f>TRESMILES!Z200</f>
        <v>&lt;a style='display: block; text-align: center; padding: 0px 0; font-size: 1.4em;' href='https://tresmiles.es/mapa.html?lat=42.652528&amp;lon=0.430639&amp;zoom=17'&gt;&lt;img src='/wp-content/uploads/icono-mapa-topografico-small.png' alt='Mapa' title='Mapa'&gt;&lt;/a&gt;</v>
      </c>
      <c r="H200" s="1" t="str">
        <f>TRESMILES!AA200</f>
        <v/>
      </c>
    </row>
    <row r="201" spans="1:8" x14ac:dyDescent="0.35">
      <c r="A201" s="1" t="str">
        <f>TRESMILES!C201</f>
        <v>PIRINEOS. Posets - Eriste</v>
      </c>
      <c r="B201" s="1" t="str">
        <f>TRESMILES!D201</f>
        <v>Tuca Llardaneta Suroeste</v>
      </c>
      <c r="C201" s="1" t="str">
        <f>IF(TRESMILES!E201="","",TRESMILES!E201)</f>
        <v>Punta de la Lit</v>
      </c>
      <c r="D201" s="1">
        <f>TRESMILES!F201</f>
        <v>3292</v>
      </c>
      <c r="E201" s="1" t="str">
        <f>TRESMILES!G201&amp;", "&amp;TRESMILES!H201</f>
        <v>42.651556, 0.429000</v>
      </c>
      <c r="F201" s="50" t="str">
        <f>IF(TRESMILES!I201="","",TRESMILES!I201)</f>
        <v/>
      </c>
      <c r="G201" s="50" t="str">
        <f>TRESMILES!Z201</f>
        <v>&lt;a style='display: block; text-align: center; padding: 0px 0; font-size: 1.4em;' href='https://tresmiles.es/mapa.html?lat=42.651556&amp;lon=0.429000&amp;zoom=17'&gt;&lt;img src='/wp-content/uploads/icono-mapa-topografico-small.png' alt='Mapa' title='Mapa'&gt;&lt;/a&gt;</v>
      </c>
      <c r="H201" s="1" t="str">
        <f>TRESMILES!AA201</f>
        <v>&lt;div style='display: block; text-align: center; padding: 0px 0; font-size: 1.4em;'&gt;&lt;a href='#!' class='open-popup' data-info='ℹ 2025: Sostremetries: 3.292,5 m y 11,1 m de prominencia'&gt;&lt;img src='/wp-content/uploads/icono-informacion-small.png' alt='Más información' title='Más información'&gt;&lt;/a&gt;&lt;/div&gt;</v>
      </c>
    </row>
    <row r="202" spans="1:8" x14ac:dyDescent="0.35">
      <c r="A202" s="1" t="str">
        <f>TRESMILES!C202</f>
        <v>PIRINEOS. Posets - Eriste</v>
      </c>
      <c r="B202" s="1" t="str">
        <f>TRESMILES!D202</f>
        <v>Tuqueta Roya</v>
      </c>
      <c r="C202" s="1" t="str">
        <f>IF(TRESMILES!E202="","",TRESMILES!E202)</f>
        <v>Tuqueta Roya</v>
      </c>
      <c r="D202" s="1">
        <f>TRESMILES!F202</f>
        <v>3266</v>
      </c>
      <c r="E202" s="1" t="str">
        <f>TRESMILES!G202&amp;", "&amp;TRESMILES!H202</f>
        <v>42.653028, 0.432750</v>
      </c>
      <c r="F202" s="50" t="str">
        <f>IF(TRESMILES!I202="","",TRESMILES!I202)</f>
        <v>F</v>
      </c>
      <c r="G202" s="50" t="str">
        <f>TRESMILES!Z202</f>
        <v>&lt;a style='display: block; text-align: center; padding: 0px 0; font-size: 1.4em;' href='https://tresmiles.es/mapa.html?lat=42.653028&amp;lon=0.432750&amp;zoom=17'&gt;&lt;img src='/wp-content/uploads/icono-mapa-topografico-small.png' alt='Mapa' title='Mapa'&gt;&lt;/a&gt;</v>
      </c>
      <c r="H202" s="1" t="str">
        <f>TRESMILES!AA202</f>
        <v/>
      </c>
    </row>
    <row r="203" spans="1:8" x14ac:dyDescent="0.35">
      <c r="A203" s="1" t="str">
        <f>TRESMILES!C203</f>
        <v>PIRINEOS. Posets - Eriste</v>
      </c>
      <c r="B203" s="1" t="str">
        <f>TRESMILES!D203</f>
        <v>Sin nombre clásico</v>
      </c>
      <c r="C203" s="1" t="str">
        <f>IF(TRESMILES!E203="","",TRESMILES!E203)</f>
        <v/>
      </c>
      <c r="D203" s="1">
        <f>TRESMILES!F203</f>
        <v>3247.8</v>
      </c>
      <c r="E203" s="1" t="str">
        <f>TRESMILES!G203&amp;", "&amp;TRESMILES!H203</f>
        <v>42.64607, 0.42474</v>
      </c>
      <c r="F203" s="50" t="str">
        <f>IF(TRESMILES!I203="","",TRESMILES!I203)</f>
        <v/>
      </c>
      <c r="G203" s="50" t="str">
        <f>TRESMILES!Z203</f>
        <v>&lt;a style='display: block; text-align: center; padding: 0px 0; font-size: 1.4em;' href='https://tresmiles.es/mapa.html?lat=42.64607&amp;lon=0.42474&amp;zoom=17'&gt;&lt;img src='/wp-content/uploads/icono-mapa-topografico-small.png' alt='Mapa' title='Mapa'&gt;&lt;/a&gt;</v>
      </c>
      <c r="H203" s="1" t="str">
        <f>TRESMILES!AA203</f>
        <v>&lt;div style='display: block; text-align: center; padding: 0px 0; font-size: 1.4em;'&gt;&lt;a href='#!' class='open-popup' data-info='ℹ 2025: Sostremetries lo descubre; 3247,8 m y 10,8 m de prominencia. Su nombre podría ser "Espades S / Lardaneta S", siguiendo la toponimia y lógica del IGEAR. Las coordenadas son, provisionalmente, aproximadas'&gt;&lt;img src='/wp-content/uploads/icono-informacion-small.png' alt='Más información' title='Más información'&gt;&lt;/a&gt;&lt;/div&gt;</v>
      </c>
    </row>
    <row r="204" spans="1:8" x14ac:dyDescent="0.35">
      <c r="A204" s="1" t="str">
        <f>TRESMILES!C204</f>
        <v>PIRINEOS. Posets - Eriste</v>
      </c>
      <c r="B204" s="1" t="str">
        <f>TRESMILES!D204</f>
        <v>Pico de los Gemelos Ravier</v>
      </c>
      <c r="C204" s="1" t="str">
        <f>IF(TRESMILES!E204="","",TRESMILES!E204)</f>
        <v>Punta de las Mardaneras / Tuca d'els Chiminucs S</v>
      </c>
      <c r="D204" s="1">
        <f>TRESMILES!F204</f>
        <v>3167</v>
      </c>
      <c r="E204" s="1" t="str">
        <f>TRESMILES!G204&amp;", "&amp;TRESMILES!H204</f>
        <v>42.661389, 0.435167</v>
      </c>
      <c r="F204" s="50" t="str">
        <f>IF(TRESMILES!I204="","",TRESMILES!I204)</f>
        <v>F+</v>
      </c>
      <c r="G204" s="50" t="str">
        <f>TRESMILES!Z204</f>
        <v>&lt;a style='display: block; text-align: center; padding: 0px 0; font-size: 1.4em;' href='https://tresmiles.es/mapa.html?lat=42.661389&amp;lon=0.435167&amp;zoom=17'&gt;&lt;img src='/wp-content/uploads/icono-mapa-topografico-small.png' alt='Mapa' title='Mapa'&gt;&lt;/a&gt;</v>
      </c>
      <c r="H204" s="1" t="str">
        <f>TRESMILES!AA204</f>
        <v/>
      </c>
    </row>
    <row r="205" spans="1:8" x14ac:dyDescent="0.35">
      <c r="A205" s="1" t="str">
        <f>TRESMILES!C205</f>
        <v>PIRINEOS. Posets - Eriste</v>
      </c>
      <c r="B205" s="1" t="str">
        <f>TRESMILES!D205</f>
        <v>Pico de Los Veteranos</v>
      </c>
      <c r="C205" s="1" t="str">
        <f>IF(TRESMILES!E205="","",TRESMILES!E205)</f>
        <v>Pico de la Montañeta / Tuca d'els Chiminucs N</v>
      </c>
      <c r="D205" s="1">
        <f>TRESMILES!F205</f>
        <v>3129</v>
      </c>
      <c r="E205" s="1" t="str">
        <f>TRESMILES!G205&amp;", "&amp;TRESMILES!H205</f>
        <v>42.665083, 0.437472</v>
      </c>
      <c r="F205" s="50" t="str">
        <f>IF(TRESMILES!I205="","",TRESMILES!I205)</f>
        <v>F+</v>
      </c>
      <c r="G205" s="50" t="str">
        <f>TRESMILES!Z205</f>
        <v>&lt;a style='display: block; text-align: center; padding: 0px 0; font-size: 1.4em;' href='https://tresmiles.es/mapa.html?lat=42.665083&amp;lon=0.437472&amp;zoom=17'&gt;&lt;img src='/wp-content/uploads/icono-mapa-topografico-small.png' alt='Mapa' title='Mapa'&gt;&lt;/a&gt;</v>
      </c>
      <c r="H205" s="1" t="str">
        <f>TRESMILES!AA205</f>
        <v/>
      </c>
    </row>
    <row r="206" spans="1:8" x14ac:dyDescent="0.35">
      <c r="A206" s="1" t="str">
        <f>TRESMILES!C206</f>
        <v>PIRINEOS. Posets - Eriste</v>
      </c>
      <c r="B206" s="1" t="str">
        <f>TRESMILES!D206</f>
        <v>Pico de Pavots / Tucón Royo</v>
      </c>
      <c r="C206" s="1" t="str">
        <f>IF(TRESMILES!E206="","",TRESMILES!E206)</f>
        <v>Tucón Ròyo</v>
      </c>
      <c r="D206" s="1">
        <f>TRESMILES!F206</f>
        <v>3122</v>
      </c>
      <c r="E206" s="1" t="str">
        <f>TRESMILES!G206&amp;", "&amp;TRESMILES!H206</f>
        <v>42.640806, 0.423917</v>
      </c>
      <c r="F206" s="50" t="str">
        <f>IF(TRESMILES!I206="","",TRESMILES!I206)</f>
        <v>F</v>
      </c>
      <c r="G206" s="50" t="str">
        <f>TRESMILES!Z206</f>
        <v>&lt;a style='display: block; text-align: center; padding: 0px 0; font-size: 1.4em;' href='https://tresmiles.es/mapa.html?lat=42.640806&amp;lon=0.423917&amp;zoom=17'&gt;&lt;img src='/wp-content/uploads/icono-mapa-topografico-small.png' alt='Mapa' title='Mapa'&gt;&lt;/a&gt;</v>
      </c>
      <c r="H206" s="1" t="str">
        <f>TRESMILES!AA206</f>
        <v/>
      </c>
    </row>
    <row r="207" spans="1:8" x14ac:dyDescent="0.35">
      <c r="A207" s="1" t="str">
        <f>TRESMILES!C207</f>
        <v>PIRINEOS. Posets - Eriste</v>
      </c>
      <c r="B207" s="1" t="str">
        <f>TRESMILES!D207</f>
        <v>Diente de Llardana</v>
      </c>
      <c r="C207" s="1" t="str">
        <f>IF(TRESMILES!E207="","",TRESMILES!E207)</f>
        <v>Dien de Llardana / Tucón de la Canal Fonda</v>
      </c>
      <c r="D207" s="1">
        <f>TRESMILES!F207</f>
        <v>3091</v>
      </c>
      <c r="E207" s="1" t="str">
        <f>TRESMILES!G207&amp;", "&amp;TRESMILES!H207</f>
        <v>42.645750, 0.435056</v>
      </c>
      <c r="F207" s="50" t="str">
        <f>IF(TRESMILES!I207="","",TRESMILES!I207)</f>
        <v>PD</v>
      </c>
      <c r="G207" s="50" t="str">
        <f>TRESMILES!Z207</f>
        <v>&lt;a style='display: block; text-align: center; padding: 0px 0; font-size: 1.4em;' href='https://tresmiles.es/mapa.html?lat=42.645750&amp;lon=0.435056&amp;zoom=17'&gt;&lt;img src='/wp-content/uploads/icono-mapa-topografico-small.png' alt='Mapa' title='Mapa'&gt;&lt;/a&gt;</v>
      </c>
      <c r="H207" s="1" t="str">
        <f>TRESMILES!AA207</f>
        <v/>
      </c>
    </row>
    <row r="208" spans="1:8" x14ac:dyDescent="0.35">
      <c r="A208" s="1" t="str">
        <f>TRESMILES!C208</f>
        <v>PIRINEOS. Posets - Eriste</v>
      </c>
      <c r="B208" s="1" t="str">
        <f>TRESMILES!D208</f>
        <v>Pico de la Paúl</v>
      </c>
      <c r="C208" s="1" t="str">
        <f>IF(TRESMILES!E208="","",TRESMILES!E208)</f>
        <v>Tuca de la Paúl</v>
      </c>
      <c r="D208" s="1">
        <f>TRESMILES!F208</f>
        <v>3079</v>
      </c>
      <c r="E208" s="1" t="str">
        <f>TRESMILES!G208&amp;", "&amp;TRESMILES!H208</f>
        <v>42.660417, 0.446083</v>
      </c>
      <c r="F208" s="50" t="str">
        <f>IF(TRESMILES!I208="","",TRESMILES!I208)</f>
        <v>PD-</v>
      </c>
      <c r="G208" s="50" t="str">
        <f>TRESMILES!Z208</f>
        <v>&lt;a style='display: block; text-align: center; padding: 0px 0; font-size: 1.4em;' href='https://tresmiles.es/mapa.html?lat=42.660417&amp;lon=0.446083&amp;zoom=17'&gt;&lt;img src='/wp-content/uploads/icono-mapa-topografico-small.png' alt='Mapa' title='Mapa'&gt;&lt;/a&gt;</v>
      </c>
      <c r="H208" s="1" t="str">
        <f>TRESMILES!AA208</f>
        <v/>
      </c>
    </row>
    <row r="209" spans="1:8" x14ac:dyDescent="0.35">
      <c r="A209" s="1" t="str">
        <f>TRESMILES!C209</f>
        <v>PIRINEOS. Posets - Eriste</v>
      </c>
      <c r="B209" s="1" t="str">
        <f>TRESMILES!D209</f>
        <v>Tuca Forau de la Neu</v>
      </c>
      <c r="C209" s="1" t="str">
        <f>IF(TRESMILES!E209="","",TRESMILES!E209)</f>
        <v>Tuca d'el Forau de la Nèu</v>
      </c>
      <c r="D209" s="1">
        <f>TRESMILES!F209</f>
        <v>3076</v>
      </c>
      <c r="E209" s="1" t="str">
        <f>TRESMILES!G209&amp;", "&amp;TRESMILES!H209</f>
        <v>42.644000, 0.427917</v>
      </c>
      <c r="F209" s="50" t="str">
        <f>IF(TRESMILES!I209="","",TRESMILES!I209)</f>
        <v>F</v>
      </c>
      <c r="G209" s="50" t="str">
        <f>TRESMILES!Z209</f>
        <v>&lt;a style='display: block; text-align: center; padding: 0px 0; font-size: 1.4em;' href='https://tresmiles.es/mapa.html?lat=42.644000&amp;lon=0.427917&amp;zoom=17'&gt;&lt;img src='/wp-content/uploads/icono-mapa-topografico-small.png' alt='Mapa' title='Mapa'&gt;&lt;/a&gt;</v>
      </c>
      <c r="H209" s="1" t="str">
        <f>TRESMILES!AA209</f>
        <v/>
      </c>
    </row>
    <row r="210" spans="1:8" x14ac:dyDescent="0.35">
      <c r="A210" s="1" t="str">
        <f>TRESMILES!C210</f>
        <v>PIRINEOS. Posets - Eriste</v>
      </c>
      <c r="B210" s="1" t="str">
        <f>TRESMILES!D210</f>
        <v>Pico Inferior de la Paúl</v>
      </c>
      <c r="C210" s="1" t="str">
        <f>IF(TRESMILES!E210="","",TRESMILES!E210)</f>
        <v>Tuca de la Collada de la Paúl</v>
      </c>
      <c r="D210" s="1">
        <f>TRESMILES!F210</f>
        <v>3075</v>
      </c>
      <c r="E210" s="1" t="str">
        <f>TRESMILES!G210&amp;", "&amp;TRESMILES!H210</f>
        <v>42.658528, 0.443444</v>
      </c>
      <c r="F210" s="50" t="str">
        <f>IF(TRESMILES!I210="","",TRESMILES!I210)</f>
        <v>PD-</v>
      </c>
      <c r="G210" s="50" t="str">
        <f>TRESMILES!Z210</f>
        <v>&lt;a style='display: block; text-align: center; padding: 0px 0; font-size: 1.4em;' href='https://tresmiles.es/mapa.html?lat=42.658528&amp;lon=0.443444&amp;zoom=17'&gt;&lt;img src='/wp-content/uploads/icono-mapa-topografico-small.png' alt='Mapa' title='Mapa'&gt;&lt;/a&gt;</v>
      </c>
      <c r="H210" s="1" t="str">
        <f>TRESMILES!AA210</f>
        <v/>
      </c>
    </row>
    <row r="211" spans="1:8" x14ac:dyDescent="0.35">
      <c r="A211" s="1" t="str">
        <f>TRESMILES!C211</f>
        <v>PIRINEOS. Posets - Eriste</v>
      </c>
      <c r="B211" s="1" t="str">
        <f>TRESMILES!D211</f>
        <v>Pico de Bardamina</v>
      </c>
      <c r="C211" s="1" t="str">
        <f>IF(TRESMILES!E211="","",TRESMILES!E211)</f>
        <v>Tuca de Bardamina / Tuca de Posets de Benàs</v>
      </c>
      <c r="D211" s="1">
        <f>TRESMILES!F211</f>
        <v>3068</v>
      </c>
      <c r="E211" s="1" t="str">
        <f>TRESMILES!G211&amp;", "&amp;TRESMILES!H211</f>
        <v>42.662389, 0.451000</v>
      </c>
      <c r="F211" s="50" t="str">
        <f>IF(TRESMILES!I211="","",TRESMILES!I211)</f>
        <v>F</v>
      </c>
      <c r="G211" s="50" t="str">
        <f>TRESMILES!Z211</f>
        <v>&lt;a style='display: block; text-align: center; padding: 0px 0; font-size: 1.4em;' href='https://tresmiles.es/mapa.html?lat=42.662389&amp;lon=0.451000&amp;zoom=17'&gt;&lt;img src='/wp-content/uploads/icono-mapa-topografico-small.png' alt='Mapa' title='Mapa'&gt;&lt;/a&gt;</v>
      </c>
      <c r="H211" s="1" t="str">
        <f>TRESMILES!AA211</f>
        <v/>
      </c>
    </row>
    <row r="212" spans="1:8" x14ac:dyDescent="0.35">
      <c r="A212" s="1" t="str">
        <f>TRESMILES!C212</f>
        <v>PIRINEOS. Posets - Eriste</v>
      </c>
      <c r="B212" s="1" t="str">
        <f>TRESMILES!D212</f>
        <v>Gran Pico de Eriste</v>
      </c>
      <c r="C212" s="1" t="str">
        <f>IF(TRESMILES!E212="","",TRESMILES!E212)</f>
        <v>Punta Alta d'es Lenérs / Tuca de Bagüeñola Gran</v>
      </c>
      <c r="D212" s="1">
        <f>TRESMILES!F212</f>
        <v>3056</v>
      </c>
      <c r="E212" s="1" t="str">
        <f>TRESMILES!G212&amp;", "&amp;TRESMILES!H212</f>
        <v>42.625028, 0.409333</v>
      </c>
      <c r="F212" s="50" t="str">
        <f>IF(TRESMILES!I212="","",TRESMILES!I212)</f>
        <v>PD-</v>
      </c>
      <c r="G212" s="50" t="str">
        <f>TRESMILES!Z212</f>
        <v>&lt;a style='display: block; text-align: center; padding: 0px 0; font-size: 1.4em;' href='https://tresmiles.es/mapa.html?lat=42.625028&amp;lon=0.409333&amp;zoom=17'&gt;&lt;img src='/wp-content/uploads/icono-mapa-topografico-small.png' alt='Mapa' title='Mapa'&gt;&lt;/a&gt;</v>
      </c>
      <c r="H212" s="1" t="str">
        <f>TRESMILES!AA212</f>
        <v>&lt;div style='display: block; text-align: center; padding: 0px 0; font-size: 1.4em;'&gt;&lt;a href='#!' class='open-popup' data-info='ℹ Otro nombre en el historial OSM es "Pico Eriste Gran"'&gt;&lt;img src='/wp-content/uploads/icono-informacion-small.png' alt='Más información' title='Más información'&gt;&lt;/a&gt;&lt;/div&gt;</v>
      </c>
    </row>
    <row r="213" spans="1:8" x14ac:dyDescent="0.35">
      <c r="A213" s="1" t="str">
        <f>TRESMILES!C213</f>
        <v>PIRINEOS. Posets - Eriste</v>
      </c>
      <c r="B213" s="1" t="str">
        <f>TRESMILES!D213</f>
        <v>Pico de Eriste Sur</v>
      </c>
      <c r="C213" s="1" t="str">
        <f>IF(TRESMILES!E213="","",TRESMILES!E213)</f>
        <v>Punta de Peña Solana / Tuca de Bagüeñola S</v>
      </c>
      <c r="D213" s="1">
        <f>TRESMILES!F213</f>
        <v>3041</v>
      </c>
      <c r="E213" s="1" t="str">
        <f>TRESMILES!G213&amp;", "&amp;TRESMILES!H213</f>
        <v>42.623250, 0.409028</v>
      </c>
      <c r="F213" s="50" t="str">
        <f>IF(TRESMILES!I213="","",TRESMILES!I213)</f>
        <v>F+</v>
      </c>
      <c r="G213" s="50" t="str">
        <f>TRESMILES!Z213</f>
        <v>&lt;a style='display: block; text-align: center; padding: 0px 0; font-size: 1.4em;' href='https://tresmiles.es/mapa.html?lat=42.623250&amp;lon=0.409028&amp;zoom=17'&gt;&lt;img src='/wp-content/uploads/icono-mapa-topografico-small.png' alt='Mapa' title='Mapa'&gt;&lt;/a&gt;</v>
      </c>
      <c r="H213" s="1" t="str">
        <f>TRESMILES!AA213</f>
        <v/>
      </c>
    </row>
    <row r="214" spans="1:8" x14ac:dyDescent="0.35">
      <c r="A214" s="1" t="str">
        <f>TRESMILES!C214</f>
        <v>PIRINEOS. Posets - Eriste</v>
      </c>
      <c r="B214" s="1" t="str">
        <f>TRESMILES!D214</f>
        <v>Pico Beraldi / Eriste Norte</v>
      </c>
      <c r="C214" s="1" t="str">
        <f>IF(TRESMILES!E214="","",TRESMILES!E214)</f>
        <v>Tuca de Bagüeñola N</v>
      </c>
      <c r="D214" s="1">
        <f>TRESMILES!F214</f>
        <v>3031</v>
      </c>
      <c r="E214" s="1" t="str">
        <f>TRESMILES!G214&amp;", "&amp;TRESMILES!H214</f>
        <v>42.626611, 0.413083</v>
      </c>
      <c r="F214" s="50" t="str">
        <f>IF(TRESMILES!I214="","",TRESMILES!I214)</f>
        <v>PD-</v>
      </c>
      <c r="G214" s="50" t="str">
        <f>TRESMILES!Z214</f>
        <v>&lt;a style='display: block; text-align: center; padding: 0px 0; font-size: 1.4em;' href='https://tresmiles.es/mapa.html?lat=42.626611&amp;lon=0.413083&amp;zoom=17'&gt;&lt;img src='/wp-content/uploads/icono-mapa-topografico-small.png' alt='Mapa' title='Mapa'&gt;&lt;/a&gt;</v>
      </c>
      <c r="H214" s="1" t="str">
        <f>TRESMILES!AA214</f>
        <v/>
      </c>
    </row>
    <row r="215" spans="1:8" x14ac:dyDescent="0.35">
      <c r="A215" s="1" t="str">
        <f>TRESMILES!C215</f>
        <v>PIRINEOS. Posets - Eriste</v>
      </c>
      <c r="B215" s="1" t="str">
        <f>TRESMILES!D215</f>
        <v>Pico de la Forqueta / Turets</v>
      </c>
      <c r="C215" s="1" t="str">
        <f>IF(TRESMILES!E215="","",TRESMILES!E215)</f>
        <v>Tuca de la Forqueta N</v>
      </c>
      <c r="D215" s="1">
        <f>TRESMILES!F215</f>
        <v>3008</v>
      </c>
      <c r="E215" s="1" t="str">
        <f>TRESMILES!G215&amp;", "&amp;TRESMILES!H215</f>
        <v>42.631556, 0.425722</v>
      </c>
      <c r="F215" s="50" t="str">
        <f>IF(TRESMILES!I215="","",TRESMILES!I215)</f>
        <v>F</v>
      </c>
      <c r="G215" s="50" t="str">
        <f>TRESMILES!Z215</f>
        <v>&lt;a style='display: block; text-align: center; padding: 0px 0; font-size: 1.4em;' href='https://tresmiles.es/mapa.html?lat=42.631556&amp;lon=0.425722&amp;zoom=17'&gt;&lt;img src='/wp-content/uploads/icono-mapa-topografico-small.png' alt='Mapa' title='Mapa'&gt;&lt;/a&gt;</v>
      </c>
      <c r="H215" s="1" t="str">
        <f>TRESMILES!AA215</f>
        <v/>
      </c>
    </row>
    <row r="216" spans="1:8" x14ac:dyDescent="0.35">
      <c r="A216" s="1" t="str">
        <f>TRESMILES!C216</f>
        <v>PIRINEOS. Posets - Eriste</v>
      </c>
      <c r="B216" s="1" t="str">
        <f>TRESMILES!D216</f>
        <v>Pico SE de la Forqueta</v>
      </c>
      <c r="C216" s="1" t="str">
        <f>IF(TRESMILES!E216="","",TRESMILES!E216)</f>
        <v>Tuca de la Forqueta S</v>
      </c>
      <c r="D216" s="1">
        <f>TRESMILES!F216</f>
        <v>3004</v>
      </c>
      <c r="E216" s="1" t="str">
        <f>TRESMILES!G216&amp;", "&amp;TRESMILES!H216</f>
        <v>42.630722, 0.426639</v>
      </c>
      <c r="F216" s="50" t="str">
        <f>IF(TRESMILES!I216="","",TRESMILES!I216)</f>
        <v>F</v>
      </c>
      <c r="G216" s="50" t="str">
        <f>TRESMILES!Z216</f>
        <v>&lt;a style='display: block; text-align: center; padding: 0px 0; font-size: 1.4em;' href='https://tresmiles.es/mapa.html?lat=42.630722&amp;lon=0.426639&amp;zoom=17'&gt;&lt;img src='/wp-content/uploads/icono-mapa-topografico-small.png' alt='Mapa' title='Mapa'&gt;&lt;/a&gt;</v>
      </c>
      <c r="H216" s="1" t="str">
        <f>TRESMILES!AA216</f>
        <v/>
      </c>
    </row>
    <row r="217" spans="1:8" x14ac:dyDescent="0.35">
      <c r="A217" s="1" t="str">
        <f>TRESMILES!C217</f>
        <v>PIRINEOS. Vignemale</v>
      </c>
      <c r="B217" s="1" t="str">
        <f>TRESMILES!D217</f>
        <v>Gran Vignemale / Pique Longue</v>
      </c>
      <c r="C217" s="1" t="str">
        <f>IF(TRESMILES!E217="","",TRESMILES!E217)</f>
        <v>Punda de Camachibosa / Viñamala</v>
      </c>
      <c r="D217" s="1">
        <f>TRESMILES!F217</f>
        <v>3299</v>
      </c>
      <c r="E217" s="1" t="str">
        <f>TRESMILES!G217&amp;", "&amp;TRESMILES!H217</f>
        <v>42.774000, -0.147306</v>
      </c>
      <c r="F217" s="50" t="str">
        <f>IF(TRESMILES!I217="","",TRESMILES!I217)</f>
        <v>F+</v>
      </c>
      <c r="G217" s="50" t="str">
        <f>TRESMILES!Z217</f>
        <v>&lt;a style='display: block; text-align: center; padding: 0px 0; font-size: 1.4em;' href='https://tresmiles.es/mapa.html?lat=42.774000&amp;lon=-0.147306&amp;zoom=17'&gt;&lt;img src='/wp-content/uploads/icono-mapa-topografico-small.png' alt='Mapa' title='Mapa'&gt;&lt;/a&gt;</v>
      </c>
      <c r="H217" s="1" t="str">
        <f>TRESMILES!AA217</f>
        <v/>
      </c>
    </row>
    <row r="218" spans="1:8" x14ac:dyDescent="0.35">
      <c r="A218" s="1" t="str">
        <f>TRESMILES!C218</f>
        <v>PIRINEOS. Vignemale</v>
      </c>
      <c r="B218" s="1" t="str">
        <f>TRESMILES!D218</f>
        <v>Pico del Clot de la Hount</v>
      </c>
      <c r="C218" s="1" t="str">
        <f>IF(TRESMILES!E218="","",TRESMILES!E218)</f>
        <v>Punda dero Clot dera Fuen</v>
      </c>
      <c r="D218" s="1">
        <f>TRESMILES!F218</f>
        <v>3291</v>
      </c>
      <c r="E218" s="1" t="str">
        <f>TRESMILES!G218&amp;", "&amp;TRESMILES!H218</f>
        <v>42.773139, -0.149750</v>
      </c>
      <c r="F218" s="50" t="str">
        <f>IF(TRESMILES!I218="","",TRESMILES!I218)</f>
        <v>F</v>
      </c>
      <c r="G218" s="50" t="str">
        <f>TRESMILES!Z218</f>
        <v>&lt;a style='display: block; text-align: center; padding: 0px 0; font-size: 1.4em;' href='https://tresmiles.es/mapa.html?lat=42.773139&amp;lon=-0.149750&amp;zoom=17'&gt;&lt;img src='/wp-content/uploads/icono-mapa-topografico-small.png' alt='Mapa' title='Mapa'&gt;&lt;/a&gt;</v>
      </c>
      <c r="H218" s="1" t="str">
        <f>TRESMILES!AA218</f>
        <v/>
      </c>
    </row>
    <row r="219" spans="1:8" x14ac:dyDescent="0.35">
      <c r="A219" s="1" t="str">
        <f>TRESMILES!C219</f>
        <v>PIRINEOS. Vignemale</v>
      </c>
      <c r="B219" s="1" t="str">
        <f>TRESMILES!D219</f>
        <v>Pico de Cerbillona</v>
      </c>
      <c r="C219" s="1" t="str">
        <f>IF(TRESMILES!E219="","",TRESMILES!E219)</f>
        <v>Punda dero Zerbillonar</v>
      </c>
      <c r="D219" s="1">
        <f>TRESMILES!F219</f>
        <v>3248</v>
      </c>
      <c r="E219" s="1" t="str">
        <f>TRESMILES!G219&amp;", "&amp;TRESMILES!H219</f>
        <v>42.769222, -0.149806</v>
      </c>
      <c r="F219" s="50" t="str">
        <f>IF(TRESMILES!I219="","",TRESMILES!I219)</f>
        <v>F</v>
      </c>
      <c r="G219" s="50" t="str">
        <f>TRESMILES!Z219</f>
        <v>&lt;a style='display: block; text-align: center; padding: 0px 0; font-size: 1.4em;' href='https://tresmiles.es/mapa.html?lat=42.769222&amp;lon=-0.149806&amp;zoom=17'&gt;&lt;img src='/wp-content/uploads/icono-mapa-topografico-small.png' alt='Mapa' title='Mapa'&gt;&lt;/a&gt;</v>
      </c>
      <c r="H219" s="1" t="str">
        <f>TRESMILES!AA219</f>
        <v/>
      </c>
    </row>
    <row r="220" spans="1:8" x14ac:dyDescent="0.35">
      <c r="A220" s="1" t="str">
        <f>TRESMILES!C220</f>
        <v>PIRINEOS. Vignemale</v>
      </c>
      <c r="B220" s="1" t="str">
        <f>TRESMILES!D220</f>
        <v>Pico Central</v>
      </c>
      <c r="C220" s="1" t="str">
        <f>IF(TRESMILES!E220="","",TRESMILES!E220)</f>
        <v>Punda dera Blanquera</v>
      </c>
      <c r="D220" s="1">
        <f>TRESMILES!F220</f>
        <v>3227</v>
      </c>
      <c r="E220" s="1" t="str">
        <f>TRESMILES!G220&amp;", "&amp;TRESMILES!H220</f>
        <v>42.768361, -0.146583</v>
      </c>
      <c r="F220" s="50" t="str">
        <f>IF(TRESMILES!I220="","",TRESMILES!I220)</f>
        <v>F</v>
      </c>
      <c r="G220" s="50" t="str">
        <f>TRESMILES!Z220</f>
        <v>&lt;a style='display: block; text-align: center; padding: 0px 0; font-size: 1.4em;' href='https://tresmiles.es/mapa.html?lat=42.768361&amp;lon=-0.146583&amp;zoom=17'&gt;&lt;img src='/wp-content/uploads/icono-mapa-topografico-small.png' alt='Mapa' title='Mapa'&gt;&lt;/a&gt;</v>
      </c>
      <c r="H220" s="1" t="str">
        <f>TRESMILES!AA220</f>
        <v/>
      </c>
    </row>
    <row r="221" spans="1:8" x14ac:dyDescent="0.35">
      <c r="A221" s="1" t="str">
        <f>TRESMILES!C221</f>
        <v>PIRINEOS. Vignemale</v>
      </c>
      <c r="B221" s="1" t="str">
        <f>TRESMILES!D221</f>
        <v>Monferrat</v>
      </c>
      <c r="C221" s="1" t="str">
        <f>IF(TRESMILES!E221="","",TRESMILES!E221)</f>
        <v>Pico de Monferrato</v>
      </c>
      <c r="D221" s="1">
        <f>TRESMILES!F221</f>
        <v>3217</v>
      </c>
      <c r="E221" s="1" t="str">
        <f>TRESMILES!G221&amp;", "&amp;TRESMILES!H221</f>
        <v>42.766333, -0.138361</v>
      </c>
      <c r="F221" s="50" t="str">
        <f>IF(TRESMILES!I221="","",TRESMILES!I221)</f>
        <v>PD-</v>
      </c>
      <c r="G221" s="50" t="str">
        <f>TRESMILES!Z221</f>
        <v>&lt;a style='display: block; text-align: center; padding: 0px 0; font-size: 1.4em;' href='https://tresmiles.es/mapa.html?lat=42.766333&amp;lon=-0.138361&amp;zoom=17'&gt;&lt;img src='/wp-content/uploads/icono-mapa-topografico-small.png' alt='Mapa' title='Mapa'&gt;&lt;/a&gt;</v>
      </c>
      <c r="H221" s="1" t="str">
        <f>TRESMILES!AA221</f>
        <v/>
      </c>
    </row>
    <row r="222" spans="1:8" x14ac:dyDescent="0.35">
      <c r="A222" s="1" t="str">
        <f>TRESMILES!C222</f>
        <v>PIRINEOS. Vignemale</v>
      </c>
      <c r="B222" s="1" t="str">
        <f>TRESMILES!D222</f>
        <v>Punta de Chausenque</v>
      </c>
      <c r="C222" s="1" t="str">
        <f>IF(TRESMILES!E222="","",TRESMILES!E222)</f>
        <v/>
      </c>
      <c r="D222" s="1">
        <f>TRESMILES!F222</f>
        <v>3204</v>
      </c>
      <c r="E222" s="1" t="str">
        <f>TRESMILES!G222&amp;", "&amp;TRESMILES!H222</f>
        <v>42.77347, -0.14230</v>
      </c>
      <c r="F222" s="50" t="str">
        <f>IF(TRESMILES!I222="","",TRESMILES!I222)</f>
        <v>F</v>
      </c>
      <c r="G222" s="50" t="str">
        <f>TRESMILES!Z222</f>
        <v>&lt;a style='display: block; text-align: center; padding: 0px 0; font-size: 1.4em;' href='https://tresmiles.es/mapa.html?lat=42.77347&amp;lon=-0.14230&amp;zoom=17'&gt;&lt;img src='/wp-content/uploads/icono-mapa-topografico-small.png' alt='Mapa' title='Mapa'&gt;&lt;/a&gt;</v>
      </c>
      <c r="H222" s="1" t="str">
        <f>TRESMILES!AA222</f>
        <v/>
      </c>
    </row>
    <row r="223" spans="1:8" x14ac:dyDescent="0.35">
      <c r="A223" s="1" t="str">
        <f>TRESMILES!C223</f>
        <v>PIRINEOS. Vignemale</v>
      </c>
      <c r="B223" s="1" t="str">
        <f>TRESMILES!D223</f>
        <v>Pitón Carré</v>
      </c>
      <c r="C223" s="1" t="str">
        <f>IF(TRESMILES!E223="","",TRESMILES!E223)</f>
        <v/>
      </c>
      <c r="D223" s="1">
        <f>TRESMILES!F223</f>
        <v>3197</v>
      </c>
      <c r="E223" s="1" t="str">
        <f>TRESMILES!G223&amp;", "&amp;TRESMILES!H223</f>
        <v>42.77343, -0.14500</v>
      </c>
      <c r="F223" s="50" t="str">
        <f>IF(TRESMILES!I223="","",TRESMILES!I223)</f>
        <v>F</v>
      </c>
      <c r="G223" s="50" t="str">
        <f>TRESMILES!Z223</f>
        <v>&lt;a style='display: block; text-align: center; padding: 0px 0; font-size: 1.4em;' href='https://tresmiles.es/mapa.html?lat=42.77343&amp;lon=-0.14500&amp;zoom=17'&gt;&lt;img src='/wp-content/uploads/icono-mapa-topografico-small.png' alt='Mapa' title='Mapa'&gt;&lt;/a&gt;</v>
      </c>
      <c r="H223" s="1" t="str">
        <f>TRESMILES!AA223</f>
        <v/>
      </c>
    </row>
    <row r="224" spans="1:8" x14ac:dyDescent="0.35">
      <c r="A224" s="1" t="str">
        <f>TRESMILES!C224</f>
        <v>PIRINEOS. Vignemale</v>
      </c>
      <c r="B224" s="1" t="str">
        <f>TRESMILES!D224</f>
        <v>Espalda de Chausenque</v>
      </c>
      <c r="C224" s="1" t="str">
        <f>IF(TRESMILES!E224="","",TRESMILES!E224)</f>
        <v/>
      </c>
      <c r="D224" s="1">
        <f>TRESMILES!F224</f>
        <v>3154</v>
      </c>
      <c r="E224" s="1" t="str">
        <f>TRESMILES!G224&amp;", "&amp;TRESMILES!H224</f>
        <v>42.773292, -0.140018</v>
      </c>
      <c r="F224" s="50" t="str">
        <f>IF(TRESMILES!I224="","",TRESMILES!I224)</f>
        <v>F</v>
      </c>
      <c r="G224" s="50" t="str">
        <f>TRESMILES!Z224</f>
        <v>&lt;a style='display: block; text-align: center; padding: 0px 0; font-size: 1.4em;' href='https://tresmiles.es/mapa.html?lat=42.773292&amp;lon=-0.140018&amp;zoom=17'&gt;&lt;img src='/wp-content/uploads/icono-mapa-topografico-small.png' alt='Mapa' title='Mapa'&gt;&lt;/a&gt;</v>
      </c>
      <c r="H224" s="1" t="str">
        <f>TRESMILES!AA224</f>
        <v/>
      </c>
    </row>
    <row r="225" spans="1:8" x14ac:dyDescent="0.35">
      <c r="A225" s="1" t="str">
        <f>TRESMILES!C225</f>
        <v>PIRINEOS. Vignemale</v>
      </c>
      <c r="B225" s="1" t="str">
        <f>TRESMILES!D225</f>
        <v>Gran Tapou</v>
      </c>
      <c r="C225" s="1" t="str">
        <f>IF(TRESMILES!E225="","",TRESMILES!E225)</f>
        <v>Punda de Tapón Gran</v>
      </c>
      <c r="D225" s="1">
        <f>TRESMILES!F225</f>
        <v>3151</v>
      </c>
      <c r="E225" s="1" t="str">
        <f>TRESMILES!G225&amp;", "&amp;TRESMILES!H225</f>
        <v>42.762806, -0.135833</v>
      </c>
      <c r="F225" s="50" t="str">
        <f>IF(TRESMILES!I225="","",TRESMILES!I225)</f>
        <v>F</v>
      </c>
      <c r="G225" s="50" t="str">
        <f>TRESMILES!Z225</f>
        <v>&lt;a style='display: block; text-align: center; padding: 0px 0; font-size: 1.4em;' href='https://tresmiles.es/mapa.html?lat=42.762806&amp;lon=-0.135833&amp;zoom=17'&gt;&lt;img src='/wp-content/uploads/icono-mapa-topografico-small.png' alt='Mapa' title='Mapa'&gt;&lt;/a&gt;</v>
      </c>
      <c r="H225" s="1" t="str">
        <f>TRESMILES!AA225</f>
        <v/>
      </c>
    </row>
    <row r="226" spans="1:8" x14ac:dyDescent="0.35">
      <c r="A226" s="1" t="str">
        <f>TRESMILES!C226</f>
        <v>PIRINEOS. Vignemale</v>
      </c>
      <c r="B226" s="1" t="str">
        <f>TRESMILES!D226</f>
        <v>Punta Superior del Tapou</v>
      </c>
      <c r="C226" s="1" t="str">
        <f>IF(TRESMILES!E226="","",TRESMILES!E226)</f>
        <v/>
      </c>
      <c r="D226" s="1">
        <f>TRESMILES!F226</f>
        <v>3132</v>
      </c>
      <c r="E226" s="1" t="str">
        <f>TRESMILES!G226&amp;", "&amp;TRESMILES!H226</f>
        <v>42.764091, -0.136524</v>
      </c>
      <c r="F226" s="50" t="str">
        <f>IF(TRESMILES!I226="","",TRESMILES!I226)</f>
        <v>PD+</v>
      </c>
      <c r="G226" s="50" t="str">
        <f>TRESMILES!Z226</f>
        <v>&lt;a style='display: block; text-align: center; padding: 0px 0; font-size: 1.4em;' href='https://tresmiles.es/mapa.html?lat=42.764091&amp;lon=-0.136524&amp;zoom=17'&gt;&lt;img src='/wp-content/uploads/icono-mapa-topografico-small.png' alt='Mapa' title='Mapa'&gt;&lt;/a&gt;</v>
      </c>
      <c r="H226" s="1" t="str">
        <f>TRESMILES!AA226</f>
        <v>&lt;div style='display: block; text-align: center; padding: 0px 0; font-size: 1.4em;'&gt;&lt;a href='#!' class='open-popup' data-info='ℹ POSIBLE DISCREPANCIA, ERROR O A ESTUDIAR. Guía Alejos/INGEAR'&gt;&lt;img src='/wp-content/uploads/icono-informacion-small.png' alt='Más información' title='Más información'&gt;&lt;/a&gt;&lt;/div&gt;</v>
      </c>
    </row>
    <row r="227" spans="1:8" x14ac:dyDescent="0.35">
      <c r="A227" s="1" t="str">
        <f>TRESMILES!C227</f>
        <v>PIRINEOS. Vignemale</v>
      </c>
      <c r="B227" s="1" t="str">
        <f>TRESMILES!D227</f>
        <v>Pico del Medio / Pic du Milieu</v>
      </c>
      <c r="C227" s="1" t="str">
        <f>IF(TRESMILES!E227="","",TRESMILES!E227)</f>
        <v>Cabieto dera Labaza</v>
      </c>
      <c r="D227" s="1">
        <f>TRESMILES!F227</f>
        <v>3128</v>
      </c>
      <c r="E227" s="1" t="str">
        <f>TRESMILES!G227&amp;", "&amp;TRESMILES!H227</f>
        <v>42.761583, -0.136417</v>
      </c>
      <c r="F227" s="50" t="str">
        <f>IF(TRESMILES!I227="","",TRESMILES!I227)</f>
        <v>F</v>
      </c>
      <c r="G227" s="50" t="str">
        <f>TRESMILES!Z227</f>
        <v>&lt;a style='display: block; text-align: center; padding: 0px 0; font-size: 1.4em;' href='https://tresmiles.es/mapa.html?lat=42.761583&amp;lon=-0.136417&amp;zoom=17'&gt;&lt;img src='/wp-content/uploads/icono-mapa-topografico-small.png' alt='Mapa' title='Mapa'&gt;&lt;/a&gt;</v>
      </c>
      <c r="H227" s="1" t="str">
        <f>TRESMILES!AA227</f>
        <v/>
      </c>
    </row>
    <row r="228" spans="1:8" x14ac:dyDescent="0.35">
      <c r="A228" s="1" t="str">
        <f>TRESMILES!C228</f>
        <v>PIRINEOS. Vignemale</v>
      </c>
      <c r="B228" s="1" t="str">
        <f>TRESMILES!D228</f>
        <v>Punta Inferior del Tapou</v>
      </c>
      <c r="C228" s="1" t="str">
        <f>IF(TRESMILES!E228="","",TRESMILES!E228)</f>
        <v>Tetons dera Labaza</v>
      </c>
      <c r="D228" s="1">
        <f>TRESMILES!F228</f>
        <v>3124</v>
      </c>
      <c r="E228" s="1" t="str">
        <f>TRESMILES!G228&amp;", "&amp;TRESMILES!H228</f>
        <v>42.7635186, -0.1358584</v>
      </c>
      <c r="F228" s="50" t="str">
        <f>IF(TRESMILES!I228="","",TRESMILES!I228)</f>
        <v>PD+</v>
      </c>
      <c r="G228" s="50" t="str">
        <f>TRESMILES!Z228</f>
        <v>&lt;a style='display: block; text-align: center; padding: 0px 0; font-size: 1.4em;' href='https://tresmiles.es/mapa.html?lat=42.7635186&amp;lon=-0.1358584&amp;zoom=17'&gt;&lt;img src='/wp-content/uploads/icono-mapa-topografico-small.png' alt='Mapa' title='Mapa'&gt;&lt;/a&gt;</v>
      </c>
      <c r="H228" s="1" t="str">
        <f>TRESMILES!AA228</f>
        <v/>
      </c>
    </row>
    <row r="229" spans="1:8" x14ac:dyDescent="0.35">
      <c r="A229" s="1" t="str">
        <f>TRESMILES!C229</f>
        <v>PIRINEOS. Vignemale</v>
      </c>
      <c r="B229" s="1" t="str">
        <f>TRESMILES!D229</f>
        <v>Aguja Superior del Clot de la Hount</v>
      </c>
      <c r="C229" s="1" t="str">
        <f>IF(TRESMILES!E229="","",TRESMILES!E229)</f>
        <v>Peña Fiera E</v>
      </c>
      <c r="D229" s="1">
        <f>TRESMILES!F229</f>
        <v>3117</v>
      </c>
      <c r="E229" s="1" t="str">
        <f>TRESMILES!G229&amp;", "&amp;TRESMILES!H229</f>
        <v>42.773722, -0.152722</v>
      </c>
      <c r="F229" s="50" t="str">
        <f>IF(TRESMILES!I229="","",TRESMILES!I229)</f>
        <v>PD+</v>
      </c>
      <c r="G229" s="50" t="str">
        <f>TRESMILES!Z229</f>
        <v>&lt;a style='display: block; text-align: center; padding: 0px 0; font-size: 1.4em;' href='https://tresmiles.es/mapa.html?lat=42.773722&amp;lon=-0.152722&amp;zoom=17'&gt;&lt;img src='/wp-content/uploads/icono-mapa-topografico-small.png' alt='Mapa' title='Mapa'&gt;&lt;/a&gt;</v>
      </c>
      <c r="H229" s="1" t="str">
        <f>TRESMILES!AA229</f>
        <v>&lt;div style='display: block; text-align: center; padding: 0px 0; font-size: 1.4em;'&gt;&lt;a href='#!' class='open-popup' data-info='ℹ POSIBLE DISCREPANCIA, ERROR O A ESTUDIAR. A. a estudiar: prominencia aprox. 8 m máximo'&gt;&lt;img src='/wp-content/uploads/icono-informacion-small.png' alt='Más información' title='Más información'&gt;&lt;/a&gt;&lt;/div&gt;</v>
      </c>
    </row>
    <row r="230" spans="1:8" x14ac:dyDescent="0.35">
      <c r="A230" s="1" t="str">
        <f>TRESMILES!C230</f>
        <v>PIRINEOS. Vignemale</v>
      </c>
      <c r="B230" s="1" t="str">
        <f>TRESMILES!D230</f>
        <v>Aguja Inferior del Clot de la Hount</v>
      </c>
      <c r="C230" s="1" t="str">
        <f>IF(TRESMILES!E230="","",TRESMILES!E230)</f>
        <v>Peña Fiera O</v>
      </c>
      <c r="D230" s="1">
        <f>TRESMILES!F230</f>
        <v>3047</v>
      </c>
      <c r="E230" s="1" t="str">
        <f>TRESMILES!G230&amp;", "&amp;TRESMILES!H230</f>
        <v>42.774278, -0.153194</v>
      </c>
      <c r="F230" s="50" t="str">
        <f>IF(TRESMILES!I230="","",TRESMILES!I230)</f>
        <v>PD+</v>
      </c>
      <c r="G230" s="50" t="str">
        <f>TRESMILES!Z230</f>
        <v>&lt;a style='display: block; text-align: center; padding: 0px 0; font-size: 1.4em;' href='https://tresmiles.es/mapa.html?lat=42.774278&amp;lon=-0.153194&amp;zoom=17'&gt;&lt;img src='/wp-content/uploads/icono-mapa-topografico-small.png' alt='Mapa' title='Mapa'&gt;&lt;/a&gt;</v>
      </c>
      <c r="H230" s="1" t="str">
        <f>TRESMILES!AA230</f>
        <v/>
      </c>
    </row>
    <row r="231" spans="1:8" x14ac:dyDescent="0.35">
      <c r="A231" s="1" t="str">
        <f>TRESMILES!C231</f>
        <v>PIRINEOS. Vignemale</v>
      </c>
      <c r="B231" s="1" t="str">
        <f>TRESMILES!D231</f>
        <v>Aguja SO de Cerbillona</v>
      </c>
      <c r="C231" s="1" t="str">
        <f>IF(TRESMILES!E231="","",TRESMILES!E231)</f>
        <v>Garmo deros Musarez</v>
      </c>
      <c r="D231" s="1">
        <f>TRESMILES!F231</f>
        <v>3042</v>
      </c>
      <c r="E231" s="1" t="str">
        <f>TRESMILES!G231&amp;", "&amp;TRESMILES!H231</f>
        <v>42.767556, -0.152500</v>
      </c>
      <c r="F231" s="50" t="str">
        <f>IF(TRESMILES!I231="","",TRESMILES!I231)</f>
        <v>PD</v>
      </c>
      <c r="G231" s="50" t="str">
        <f>TRESMILES!Z231</f>
        <v>&lt;a style='display: block; text-align: center; padding: 0px 0; font-size: 1.4em;' href='https://tresmiles.es/mapa.html?lat=42.767556&amp;lon=-0.152500&amp;zoom=17'&gt;&lt;img src='/wp-content/uploads/icono-mapa-topografico-small.png' alt='Mapa' title='Mapa'&gt;&lt;/a&gt;</v>
      </c>
      <c r="H231" s="1" t="str">
        <f>TRESMILES!AA231</f>
        <v/>
      </c>
    </row>
    <row r="232" spans="1:8" x14ac:dyDescent="0.35">
      <c r="A232" s="1" t="str">
        <f>TRESMILES!C232</f>
        <v>PIRINEOS. Vignemale</v>
      </c>
      <c r="B232" s="1" t="str">
        <f>TRESMILES!D232</f>
        <v>Petit Vignemale</v>
      </c>
      <c r="C232" s="1" t="str">
        <f>IF(TRESMILES!E232="","",TRESMILES!E232)</f>
        <v/>
      </c>
      <c r="D232" s="1">
        <f>TRESMILES!F232</f>
        <v>3032</v>
      </c>
      <c r="E232" s="1" t="str">
        <f>TRESMILES!G232&amp;", "&amp;TRESMILES!H232</f>
        <v>42.7746990, -0.1350480</v>
      </c>
      <c r="F232" s="50" t="str">
        <f>IF(TRESMILES!I232="","",TRESMILES!I232)</f>
        <v>F</v>
      </c>
      <c r="G232" s="50" t="str">
        <f>TRESMILES!Z232</f>
        <v>&lt;a style='display: block; text-align: center; padding: 0px 0; font-size: 1.4em;' href='https://tresmiles.es/mapa.html?lat=42.7746990&amp;lon=-0.1350480&amp;zoom=17'&gt;&lt;img src='/wp-content/uploads/icono-mapa-topografico-small.png' alt='Mapa' title='Mapa'&gt;&lt;/a&gt;</v>
      </c>
      <c r="H232" s="1" t="str">
        <f>TRESMILES!AA232</f>
        <v/>
      </c>
    </row>
    <row r="233" spans="1:8" x14ac:dyDescent="0.35">
      <c r="A233" s="1" t="str">
        <f>TRESMILES!C233</f>
        <v>SIERRA NEVADA</v>
      </c>
      <c r="B233" s="1" t="str">
        <f>TRESMILES!D233</f>
        <v>Pico de Mulhacén</v>
      </c>
      <c r="C233" s="1" t="str">
        <f>IF(TRESMILES!E233="","",TRESMILES!E233)</f>
        <v/>
      </c>
      <c r="D233" s="1">
        <f>TRESMILES!F233</f>
        <v>3479</v>
      </c>
      <c r="E233" s="1" t="str">
        <f>TRESMILES!G233&amp;", "&amp;TRESMILES!H233</f>
        <v>37.0533806, -3.3115572</v>
      </c>
      <c r="F233" s="50" t="str">
        <f>IF(TRESMILES!I233="","",TRESMILES!I233)</f>
        <v>Sin clasificar</v>
      </c>
      <c r="G233" s="50" t="str">
        <f>TRESMILES!Z233</f>
        <v>&lt;a style='display: block; text-align: center; padding: 0px 0; font-size: 1.4em;' href='https://tresmiles.es/mapa.html?lat=37.0533806&amp;lon=-3.3115572&amp;zoom=17'&gt;&lt;img src='/wp-content/uploads/icono-mapa-topografico-small.png' alt='Mapa' title='Mapa'&gt;&lt;/a&gt;</v>
      </c>
      <c r="H233" s="1" t="str">
        <f>TRESMILES!AA233</f>
        <v/>
      </c>
    </row>
    <row r="234" spans="1:8" x14ac:dyDescent="0.35">
      <c r="A234" s="1" t="str">
        <f>TRESMILES!C234</f>
        <v>SIERRA NEVADA</v>
      </c>
      <c r="B234" s="1" t="str">
        <f>TRESMILES!D234</f>
        <v>Antecima Sur del Mulhacén</v>
      </c>
      <c r="C234" s="1" t="str">
        <f>IF(TRESMILES!E234="","",TRESMILES!E234)</f>
        <v/>
      </c>
      <c r="D234" s="1">
        <f>TRESMILES!F234</f>
        <v>3427</v>
      </c>
      <c r="E234" s="1" t="str">
        <f>TRESMILES!G234&amp;", "&amp;TRESMILES!H234</f>
        <v>37.0516513, -3.3104926</v>
      </c>
      <c r="F234" s="50" t="str">
        <f>IF(TRESMILES!I234="","",TRESMILES!I234)</f>
        <v>Sin clasificar</v>
      </c>
      <c r="G234" s="50" t="str">
        <f>TRESMILES!Z234</f>
        <v>&lt;a style='display: block; text-align: center; padding: 0px 0; font-size: 1.4em;' href='https://tresmiles.es/mapa.html?lat=37.0516513&amp;lon=-3.3104926&amp;zoom=17'&gt;&lt;img src='/wp-content/uploads/icono-mapa-topografico-small.png' alt='Mapa' title='Mapa'&gt;&lt;/a&gt;</v>
      </c>
      <c r="H234" s="1" t="str">
        <f>TRESMILES!AA234</f>
        <v/>
      </c>
    </row>
    <row r="235" spans="1:8" x14ac:dyDescent="0.35">
      <c r="A235" s="1" t="str">
        <f>TRESMILES!C235</f>
        <v>SIERRA NEVADA</v>
      </c>
      <c r="B235" s="1" t="str">
        <f>TRESMILES!D235</f>
        <v>Pico del Veleta</v>
      </c>
      <c r="C235" s="1" t="str">
        <f>IF(TRESMILES!E235="","",TRESMILES!E235)</f>
        <v/>
      </c>
      <c r="D235" s="1">
        <f>TRESMILES!F235</f>
        <v>3396</v>
      </c>
      <c r="E235" s="1" t="str">
        <f>TRESMILES!G235&amp;", "&amp;TRESMILES!H235</f>
        <v>37.0560211, -3.3656885</v>
      </c>
      <c r="F235" s="50" t="str">
        <f>IF(TRESMILES!I235="","",TRESMILES!I235)</f>
        <v>Sin clasificar</v>
      </c>
      <c r="G235" s="50" t="str">
        <f>TRESMILES!Z235</f>
        <v>&lt;a style='display: block; text-align: center; padding: 0px 0; font-size: 1.4em;' href='https://tresmiles.es/mapa.html?lat=37.0560211&amp;lon=-3.3656885&amp;zoom=17'&gt;&lt;img src='/wp-content/uploads/icono-mapa-topografico-small.png' alt='Mapa' title='Mapa'&gt;&lt;/a&gt;</v>
      </c>
      <c r="H235" s="1" t="str">
        <f>TRESMILES!AA235</f>
        <v/>
      </c>
    </row>
    <row r="236" spans="1:8" x14ac:dyDescent="0.35">
      <c r="A236" s="1" t="str">
        <f>TRESMILES!C236</f>
        <v>SIERRA NEVADA</v>
      </c>
      <c r="B236" s="1" t="str">
        <f>TRESMILES!D236</f>
        <v>La Alcazaba</v>
      </c>
      <c r="C236" s="1" t="str">
        <f>IF(TRESMILES!E236="","",TRESMILES!E236)</f>
        <v/>
      </c>
      <c r="D236" s="1">
        <f>TRESMILES!F236</f>
        <v>3369</v>
      </c>
      <c r="E236" s="1" t="str">
        <f>TRESMILES!G236&amp;", "&amp;TRESMILES!H236</f>
        <v>37.0678659, -3.3011576</v>
      </c>
      <c r="F236" s="50" t="str">
        <f>IF(TRESMILES!I236="","",TRESMILES!I236)</f>
        <v>Sin clasificar</v>
      </c>
      <c r="G236" s="50" t="str">
        <f>TRESMILES!Z236</f>
        <v>&lt;a style='display: block; text-align: center; padding: 0px 0; font-size: 1.4em;' href='https://tresmiles.es/mapa.html?lat=37.0678659&amp;lon=-3.3011576&amp;zoom=17'&gt;&lt;img src='/wp-content/uploads/icono-mapa-topografico-small.png' alt='Mapa' title='Mapa'&gt;&lt;/a&gt;</v>
      </c>
      <c r="H236" s="1" t="str">
        <f>TRESMILES!AA236</f>
        <v/>
      </c>
    </row>
    <row r="237" spans="1:8" x14ac:dyDescent="0.35">
      <c r="A237" s="1" t="str">
        <f>TRESMILES!C237</f>
        <v>SIERRA NEVADA</v>
      </c>
      <c r="B237" s="1" t="str">
        <f>TRESMILES!D237</f>
        <v>Mulhacén II</v>
      </c>
      <c r="C237" s="1" t="str">
        <f>IF(TRESMILES!E237="","",TRESMILES!E237)</f>
        <v/>
      </c>
      <c r="D237" s="1">
        <f>TRESMILES!F237</f>
        <v>3362</v>
      </c>
      <c r="E237" s="1" t="str">
        <f>TRESMILES!G237&amp;", "&amp;TRESMILES!H237</f>
        <v>37.0442468, -3.3120776</v>
      </c>
      <c r="F237" s="50" t="str">
        <f>IF(TRESMILES!I237="","",TRESMILES!I237)</f>
        <v>Sin clasificar</v>
      </c>
      <c r="G237" s="50" t="str">
        <f>TRESMILES!Z237</f>
        <v>&lt;a style='display: block; text-align: center; padding: 0px 0; font-size: 1.4em;' href='https://tresmiles.es/mapa.html?lat=37.0442468&amp;lon=-3.3120776&amp;zoom=17'&gt;&lt;img src='/wp-content/uploads/icono-mapa-topografico-small.png' alt='Mapa' title='Mapa'&gt;&lt;/a&gt;</v>
      </c>
      <c r="H237" s="1" t="str">
        <f>TRESMILES!AA237</f>
        <v/>
      </c>
    </row>
    <row r="238" spans="1:8" x14ac:dyDescent="0.35">
      <c r="A238" s="1" t="str">
        <f>TRESMILES!C238</f>
        <v>SIERRA NEVADA</v>
      </c>
      <c r="B238" s="1" t="str">
        <f>TRESMILES!D238</f>
        <v>Salón</v>
      </c>
      <c r="C238" s="1" t="str">
        <f>IF(TRESMILES!E238="","",TRESMILES!E238)</f>
        <v/>
      </c>
      <c r="D238" s="1">
        <f>TRESMILES!F238</f>
        <v>3352</v>
      </c>
      <c r="E238" s="1" t="str">
        <f>TRESMILES!G238&amp;", "&amp;TRESMILES!H238</f>
        <v>37.0560618, -3.3652027</v>
      </c>
      <c r="F238" s="50" t="str">
        <f>IF(TRESMILES!I238="","",TRESMILES!I238)</f>
        <v>Sin clasificar</v>
      </c>
      <c r="G238" s="50" t="str">
        <f>TRESMILES!Z238</f>
        <v>&lt;a style='display: block; text-align: center; padding: 0px 0; font-size: 1.4em;' href='https://tresmiles.es/mapa.html?lat=37.0560618&amp;lon=-3.3652027&amp;zoom=17'&gt;&lt;img src='/wp-content/uploads/icono-mapa-topografico-small.png' alt='Mapa' title='Mapa'&gt;&lt;/a&gt;</v>
      </c>
      <c r="H238" s="1" t="str">
        <f>TRESMILES!AA238</f>
        <v/>
      </c>
    </row>
    <row r="239" spans="1:8" x14ac:dyDescent="0.35">
      <c r="A239" s="1" t="str">
        <f>TRESMILES!C239</f>
        <v>SIERRA NEVADA</v>
      </c>
      <c r="B239" s="1" t="str">
        <f>TRESMILES!D239</f>
        <v>Cerro de los Machos</v>
      </c>
      <c r="C239" s="1" t="str">
        <f>IF(TRESMILES!E239="","",TRESMILES!E239)</f>
        <v/>
      </c>
      <c r="D239" s="1">
        <f>TRESMILES!F239</f>
        <v>3329</v>
      </c>
      <c r="E239" s="1" t="str">
        <f>TRESMILES!G239&amp;", "&amp;TRESMILES!H239</f>
        <v>37.0571848, -3.3575055</v>
      </c>
      <c r="F239" s="50" t="str">
        <f>IF(TRESMILES!I239="","",TRESMILES!I239)</f>
        <v>Sin clasificar</v>
      </c>
      <c r="G239" s="50" t="str">
        <f>TRESMILES!Z239</f>
        <v>&lt;a style='display: block; text-align: center; padding: 0px 0; font-size: 1.4em;' href='https://tresmiles.es/mapa.html?lat=37.0571848&amp;lon=-3.3575055&amp;zoom=17'&gt;&lt;img src='/wp-content/uploads/icono-mapa-topografico-small.png' alt='Mapa' title='Mapa'&gt;&lt;/a&gt;</v>
      </c>
      <c r="H239" s="1" t="str">
        <f>TRESMILES!AA239</f>
        <v/>
      </c>
    </row>
    <row r="240" spans="1:8" x14ac:dyDescent="0.35">
      <c r="A240" s="1" t="str">
        <f>TRESMILES!C240</f>
        <v>SIERRA NEVADA</v>
      </c>
      <c r="B240" s="1" t="str">
        <f>TRESMILES!D240</f>
        <v>Campanario</v>
      </c>
      <c r="C240" s="1" t="str">
        <f>IF(TRESMILES!E240="","",TRESMILES!E240)</f>
        <v/>
      </c>
      <c r="D240" s="1">
        <f>TRESMILES!F240</f>
        <v>3328</v>
      </c>
      <c r="E240" s="1" t="str">
        <f>TRESMILES!G240&amp;", "&amp;TRESMILES!H240</f>
        <v>37.0560837, -3.3637113</v>
      </c>
      <c r="F240" s="50" t="str">
        <f>IF(TRESMILES!I240="","",TRESMILES!I240)</f>
        <v>Sin clasificar</v>
      </c>
      <c r="G240" s="50" t="str">
        <f>TRESMILES!Z240</f>
        <v>&lt;a style='display: block; text-align: center; padding: 0px 0; font-size: 1.4em;' href='https://tresmiles.es/mapa.html?lat=37.0560837&amp;lon=-3.3637113&amp;zoom=17'&gt;&lt;img src='/wp-content/uploads/icono-mapa-topografico-small.png' alt='Mapa' title='Mapa'&gt;&lt;/a&gt;</v>
      </c>
      <c r="H240" s="1" t="str">
        <f>TRESMILES!AA240</f>
        <v/>
      </c>
    </row>
    <row r="241" spans="1:8" x14ac:dyDescent="0.35">
      <c r="A241" s="1" t="str">
        <f>TRESMILES!C241</f>
        <v>SIERRA NEVADA</v>
      </c>
      <c r="B241" s="1" t="str">
        <f>TRESMILES!D241</f>
        <v>Zacatín</v>
      </c>
      <c r="C241" s="1" t="str">
        <f>IF(TRESMILES!E241="","",TRESMILES!E241)</f>
        <v/>
      </c>
      <c r="D241" s="1">
        <f>TRESMILES!F241</f>
        <v>3327</v>
      </c>
      <c r="E241" s="1" t="str">
        <f>TRESMILES!G241&amp;", "&amp;TRESMILES!H241</f>
        <v>37.0560292, -3.3615108</v>
      </c>
      <c r="F241" s="50" t="str">
        <f>IF(TRESMILES!I241="","",TRESMILES!I241)</f>
        <v>Sin clasificar</v>
      </c>
      <c r="G241" s="50" t="str">
        <f>TRESMILES!Z241</f>
        <v>&lt;a style='display: block; text-align: center; padding: 0px 0; font-size: 1.4em;' href='https://tresmiles.es/mapa.html?lat=37.0560292&amp;lon=-3.3615108&amp;zoom=17'&gt;&lt;img src='/wp-content/uploads/icono-mapa-topografico-small.png' alt='Mapa' title='Mapa'&gt;&lt;/a&gt;</v>
      </c>
      <c r="H241" s="1" t="str">
        <f>TRESMILES!AA241</f>
        <v/>
      </c>
    </row>
    <row r="242" spans="1:8" x14ac:dyDescent="0.35">
      <c r="A242" s="1" t="str">
        <f>TRESMILES!C242</f>
        <v>SIERRA NEVADA</v>
      </c>
      <c r="B242" s="1" t="str">
        <f>TRESMILES!D242</f>
        <v>Puntal de la Cornisa</v>
      </c>
      <c r="C242" s="1" t="str">
        <f>IF(TRESMILES!E242="","",TRESMILES!E242)</f>
        <v/>
      </c>
      <c r="D242" s="1">
        <f>TRESMILES!F242</f>
        <v>3316</v>
      </c>
      <c r="E242" s="1" t="str">
        <f>TRESMILES!G242&amp;", "&amp;TRESMILES!H242</f>
        <v>37.0628014, -3.3042643</v>
      </c>
      <c r="F242" s="50" t="str">
        <f>IF(TRESMILES!I242="","",TRESMILES!I242)</f>
        <v>Sin clasificar</v>
      </c>
      <c r="G242" s="50" t="str">
        <f>TRESMILES!Z242</f>
        <v>&lt;a style='display: block; text-align: center; padding: 0px 0; font-size: 1.4em;' href='https://tresmiles.es/mapa.html?lat=37.0628014&amp;lon=-3.3042643&amp;zoom=17'&gt;&lt;img src='/wp-content/uploads/icono-mapa-topografico-small.png' alt='Mapa' title='Mapa'&gt;&lt;/a&gt;</v>
      </c>
      <c r="H242" s="1" t="str">
        <f>TRESMILES!AA242</f>
        <v/>
      </c>
    </row>
    <row r="243" spans="1:8" x14ac:dyDescent="0.35">
      <c r="A243" s="1" t="str">
        <f>TRESMILES!C243</f>
        <v>SIERRA NEVADA</v>
      </c>
      <c r="B243" s="1" t="str">
        <f>TRESMILES!D243</f>
        <v>Antecima de la Alcazaba</v>
      </c>
      <c r="C243" s="1" t="str">
        <f>IF(TRESMILES!E243="","",TRESMILES!E243)</f>
        <v/>
      </c>
      <c r="D243" s="1">
        <f>TRESMILES!F243</f>
        <v>3315</v>
      </c>
      <c r="E243" s="1" t="str">
        <f>TRESMILES!G243&amp;", "&amp;TRESMILES!H243</f>
        <v>37.0648590, -3.3034095</v>
      </c>
      <c r="F243" s="50" t="str">
        <f>IF(TRESMILES!I243="","",TRESMILES!I243)</f>
        <v>Sin clasificar</v>
      </c>
      <c r="G243" s="50" t="str">
        <f>TRESMILES!Z243</f>
        <v>&lt;a style='display: block; text-align: center; padding: 0px 0; font-size: 1.4em;' href='https://tresmiles.es/mapa.html?lat=37.0648590&amp;lon=-3.3034095&amp;zoom=17'&gt;&lt;img src='/wp-content/uploads/icono-mapa-topografico-small.png' alt='Mapa' title='Mapa'&gt;&lt;/a&gt;</v>
      </c>
      <c r="H243" s="1" t="str">
        <f>TRESMILES!AA243</f>
        <v/>
      </c>
    </row>
    <row r="244" spans="1:8" x14ac:dyDescent="0.35">
      <c r="A244" s="1" t="str">
        <f>TRESMILES!C244</f>
        <v>SIERRA NEVADA</v>
      </c>
      <c r="B244" s="1" t="str">
        <f>TRESMILES!D244</f>
        <v>Peñón del Globo</v>
      </c>
      <c r="C244" s="1" t="str">
        <f>IF(TRESMILES!E244="","",TRESMILES!E244)</f>
        <v/>
      </c>
      <c r="D244" s="1">
        <f>TRESMILES!F244</f>
        <v>3296</v>
      </c>
      <c r="E244" s="1" t="str">
        <f>TRESMILES!G244&amp;", "&amp;TRESMILES!H244</f>
        <v>37.0610348, -3.3010330</v>
      </c>
      <c r="F244" s="50" t="str">
        <f>IF(TRESMILES!I244="","",TRESMILES!I244)</f>
        <v>Sin clasificar</v>
      </c>
      <c r="G244" s="50" t="str">
        <f>TRESMILES!Z244</f>
        <v>&lt;a style='display: block; text-align: center; padding: 0px 0; font-size: 1.4em;' href='https://tresmiles.es/mapa.html?lat=37.0610348&amp;lon=-3.3010330&amp;zoom=17'&gt;&lt;img src='/wp-content/uploads/icono-mapa-topografico-small.png' alt='Mapa' title='Mapa'&gt;&lt;/a&gt;</v>
      </c>
      <c r="H244" s="1" t="str">
        <f>TRESMILES!AA244</f>
        <v/>
      </c>
    </row>
    <row r="245" spans="1:8" x14ac:dyDescent="0.35">
      <c r="A245" s="1" t="str">
        <f>TRESMILES!C245</f>
        <v>SIERRA NEVADA</v>
      </c>
      <c r="B245" s="1" t="str">
        <f>TRESMILES!D245</f>
        <v>Peñón del Globo Occidental</v>
      </c>
      <c r="C245" s="1" t="str">
        <f>IF(TRESMILES!E245="","",TRESMILES!E245)</f>
        <v/>
      </c>
      <c r="D245" s="1">
        <f>TRESMILES!F245</f>
        <v>3289</v>
      </c>
      <c r="E245" s="1" t="str">
        <f>TRESMILES!G245&amp;", "&amp;TRESMILES!H245</f>
        <v>37.0603942, -3.2980770</v>
      </c>
      <c r="F245" s="50" t="str">
        <f>IF(TRESMILES!I245="","",TRESMILES!I245)</f>
        <v>Sin clasificar</v>
      </c>
      <c r="G245" s="50" t="str">
        <f>TRESMILES!Z245</f>
        <v>&lt;a style='display: block; text-align: center; padding: 0px 0; font-size: 1.4em;' href='https://tresmiles.es/mapa.html?lat=37.0603942&amp;lon=-3.2980770&amp;zoom=17'&gt;&lt;img src='/wp-content/uploads/icono-mapa-topografico-small.png' alt='Mapa' title='Mapa'&gt;&lt;/a&gt;</v>
      </c>
      <c r="H245" s="1" t="str">
        <f>TRESMILES!AA245</f>
        <v/>
      </c>
    </row>
    <row r="246" spans="1:8" x14ac:dyDescent="0.35">
      <c r="A246" s="1" t="str">
        <f>TRESMILES!C246</f>
        <v>SIERRA NEVADA</v>
      </c>
      <c r="B246" s="1" t="str">
        <f>TRESMILES!D246</f>
        <v>Puntal de las Siete Lagunas</v>
      </c>
      <c r="C246" s="1" t="str">
        <f>IF(TRESMILES!E246="","",TRESMILES!E246)</f>
        <v/>
      </c>
      <c r="D246" s="1">
        <f>TRESMILES!F246</f>
        <v>3251</v>
      </c>
      <c r="E246" s="1" t="str">
        <f>TRESMILES!G246&amp;", "&amp;TRESMILES!H246</f>
        <v>37.0584555, -3.3084517</v>
      </c>
      <c r="F246" s="50" t="str">
        <f>IF(TRESMILES!I246="","",TRESMILES!I246)</f>
        <v>Sin clasificar</v>
      </c>
      <c r="G246" s="50" t="str">
        <f>TRESMILES!Z246</f>
        <v>&lt;a style='display: block; text-align: center; padding: 0px 0; font-size: 1.4em;' href='https://tresmiles.es/mapa.html?lat=37.0584555&amp;lon=-3.3084517&amp;zoom=17'&gt;&lt;img src='/wp-content/uploads/icono-mapa-topografico-small.png' alt='Mapa' title='Mapa'&gt;&lt;/a&gt;</v>
      </c>
      <c r="H246" s="1" t="str">
        <f>TRESMILES!AA246</f>
        <v/>
      </c>
    </row>
    <row r="247" spans="1:8" x14ac:dyDescent="0.35">
      <c r="A247" s="1" t="str">
        <f>TRESMILES!C247</f>
        <v>SIERRA NEVADA</v>
      </c>
      <c r="B247" s="1" t="str">
        <f>TRESMILES!D247</f>
        <v>Tajo de la Virgen</v>
      </c>
      <c r="C247" s="1" t="str">
        <f>IF(TRESMILES!E247="","",TRESMILES!E247)</f>
        <v/>
      </c>
      <c r="D247" s="1">
        <f>TRESMILES!F247</f>
        <v>3239</v>
      </c>
      <c r="E247" s="1" t="str">
        <f>TRESMILES!G247&amp;", "&amp;TRESMILES!H247</f>
        <v>37.0465228, -3.3783478</v>
      </c>
      <c r="F247" s="50" t="str">
        <f>IF(TRESMILES!I247="","",TRESMILES!I247)</f>
        <v>Sin clasificar</v>
      </c>
      <c r="G247" s="50" t="str">
        <f>TRESMILES!Z247</f>
        <v>&lt;a style='display: block; text-align: center; padding: 0px 0; font-size: 1.4em;' href='https://tresmiles.es/mapa.html?lat=37.0465228&amp;lon=-3.3783478&amp;zoom=17'&gt;&lt;img src='/wp-content/uploads/icono-mapa-topografico-small.png' alt='Mapa' title='Mapa'&gt;&lt;/a&gt;</v>
      </c>
      <c r="H247" s="1" t="str">
        <f>TRESMILES!AA247</f>
        <v/>
      </c>
    </row>
    <row r="248" spans="1:8" x14ac:dyDescent="0.35">
      <c r="A248" s="1" t="str">
        <f>TRESMILES!C248</f>
        <v>SIERRA NEVADA</v>
      </c>
      <c r="B248" s="1" t="str">
        <f>TRESMILES!D248</f>
        <v>Puntal de Loma Púa</v>
      </c>
      <c r="C248" s="1" t="str">
        <f>IF(TRESMILES!E248="","",TRESMILES!E248)</f>
        <v/>
      </c>
      <c r="D248" s="1">
        <f>TRESMILES!F248</f>
        <v>3226</v>
      </c>
      <c r="E248" s="1" t="str">
        <f>TRESMILES!G248&amp;", "&amp;TRESMILES!H248</f>
        <v>37.0482552, -3.3713734</v>
      </c>
      <c r="F248" s="50" t="str">
        <f>IF(TRESMILES!I248="","",TRESMILES!I248)</f>
        <v>Sin clasificar</v>
      </c>
      <c r="G248" s="50" t="str">
        <f>TRESMILES!Z248</f>
        <v>&lt;a style='display: block; text-align: center; padding: 0px 0; font-size: 1.4em;' href='https://tresmiles.es/mapa.html?lat=37.0482552&amp;lon=-3.3713734&amp;zoom=17'&gt;&lt;img src='/wp-content/uploads/icono-mapa-topografico-small.png' alt='Mapa' title='Mapa'&gt;&lt;/a&gt;</v>
      </c>
      <c r="H248" s="1" t="str">
        <f>TRESMILES!AA248</f>
        <v/>
      </c>
    </row>
    <row r="249" spans="1:8" x14ac:dyDescent="0.35">
      <c r="A249" s="1" t="str">
        <f>TRESMILES!C249</f>
        <v>SIERRA NEVADA</v>
      </c>
      <c r="B249" s="1" t="str">
        <f>TRESMILES!D249</f>
        <v>Tajo de la Virgen Central</v>
      </c>
      <c r="C249" s="1" t="str">
        <f>IF(TRESMILES!E249="","",TRESMILES!E249)</f>
        <v/>
      </c>
      <c r="D249" s="1">
        <f>TRESMILES!F249</f>
        <v>3226</v>
      </c>
      <c r="E249" s="1" t="str">
        <f>TRESMILES!G249&amp;", "&amp;TRESMILES!H249</f>
        <v>37.0470049, -3.3747466</v>
      </c>
      <c r="F249" s="50" t="str">
        <f>IF(TRESMILES!I249="","",TRESMILES!I249)</f>
        <v>Sin clasificar</v>
      </c>
      <c r="G249" s="50" t="str">
        <f>TRESMILES!Z249</f>
        <v>&lt;a style='display: block; text-align: center; padding: 0px 0; font-size: 1.4em;' href='https://tresmiles.es/mapa.html?lat=37.0470049&amp;lon=-3.3747466&amp;zoom=17'&gt;&lt;img src='/wp-content/uploads/icono-mapa-topografico-small.png' alt='Mapa' title='Mapa'&gt;&lt;/a&gt;</v>
      </c>
      <c r="H249" s="1" t="str">
        <f>TRESMILES!AA249</f>
        <v/>
      </c>
    </row>
    <row r="250" spans="1:8" x14ac:dyDescent="0.35">
      <c r="A250" s="1" t="str">
        <f>TRESMILES!C250</f>
        <v>SIERRA NEVADA</v>
      </c>
      <c r="B250" s="1" t="str">
        <f>TRESMILES!D250</f>
        <v>Puntal de la Caldera</v>
      </c>
      <c r="C250" s="1" t="str">
        <f>IF(TRESMILES!E250="","",TRESMILES!E250)</f>
        <v/>
      </c>
      <c r="D250" s="1">
        <f>TRESMILES!F250</f>
        <v>3222</v>
      </c>
      <c r="E250" s="1" t="str">
        <f>TRESMILES!G250&amp;", "&amp;TRESMILES!H250</f>
        <v>37.0578426, -3.3271903</v>
      </c>
      <c r="F250" s="50" t="str">
        <f>IF(TRESMILES!I250="","",TRESMILES!I250)</f>
        <v>Sin clasificar</v>
      </c>
      <c r="G250" s="50" t="str">
        <f>TRESMILES!Z250</f>
        <v>&lt;a style='display: block; text-align: center; padding: 0px 0; font-size: 1.4em;' href='https://tresmiles.es/mapa.html?lat=37.0578426&amp;lon=-3.3271903&amp;zoom=17'&gt;&lt;img src='/wp-content/uploads/icono-mapa-topografico-small.png' alt='Mapa' title='Mapa'&gt;&lt;/a&gt;</v>
      </c>
      <c r="H250" s="1" t="str">
        <f>TRESMILES!AA250</f>
        <v/>
      </c>
    </row>
    <row r="251" spans="1:8" x14ac:dyDescent="0.35">
      <c r="A251" s="1" t="str">
        <f>TRESMILES!C251</f>
        <v>SIERRA NEVADA</v>
      </c>
      <c r="B251" s="1" t="str">
        <f>TRESMILES!D251</f>
        <v>Tajo de la Virgen SW</v>
      </c>
      <c r="C251" s="1" t="str">
        <f>IF(TRESMILES!E251="","",TRESMILES!E251)</f>
        <v/>
      </c>
      <c r="D251" s="1">
        <f>TRESMILES!F251</f>
        <v>3213</v>
      </c>
      <c r="E251" s="1" t="str">
        <f>TRESMILES!G251&amp;", "&amp;TRESMILES!H251</f>
        <v>37.0476543, -3.3731923</v>
      </c>
      <c r="F251" s="50" t="str">
        <f>IF(TRESMILES!I251="","",TRESMILES!I251)</f>
        <v>Sin clasificar</v>
      </c>
      <c r="G251" s="50" t="str">
        <f>TRESMILES!Z251</f>
        <v>&lt;a style='display: block; text-align: center; padding: 0px 0; font-size: 1.4em;' href='https://tresmiles.es/mapa.html?lat=37.0476543&amp;lon=-3.3731923&amp;zoom=17'&gt;&lt;img src='/wp-content/uploads/icono-mapa-topografico-small.png' alt='Mapa' title='Mapa'&gt;&lt;/a&gt;</v>
      </c>
      <c r="H251" s="1" t="str">
        <f>TRESMILES!AA251</f>
        <v/>
      </c>
    </row>
    <row r="252" spans="1:8" x14ac:dyDescent="0.35">
      <c r="A252" s="1" t="str">
        <f>TRESMILES!C252</f>
        <v>SIERRA NEVADA</v>
      </c>
      <c r="B252" s="1" t="str">
        <f>TRESMILES!D252</f>
        <v>Tajo de la Virgen Oriental</v>
      </c>
      <c r="C252" s="1" t="str">
        <f>IF(TRESMILES!E252="","",TRESMILES!E252)</f>
        <v/>
      </c>
      <c r="D252" s="1">
        <f>TRESMILES!F252</f>
        <v>3206</v>
      </c>
      <c r="E252" s="1" t="str">
        <f>TRESMILES!G252&amp;", "&amp;TRESMILES!H252</f>
        <v>37.0431620, -3.3828377</v>
      </c>
      <c r="F252" s="50" t="str">
        <f>IF(TRESMILES!I252="","",TRESMILES!I252)</f>
        <v>Sin clasificar</v>
      </c>
      <c r="G252" s="50" t="str">
        <f>TRESMILES!Z252</f>
        <v>&lt;a style='display: block; text-align: center; padding: 0px 0; font-size: 1.4em;' href='https://tresmiles.es/mapa.html?lat=37.0431620&amp;lon=-3.3828377&amp;zoom=17'&gt;&lt;img src='/wp-content/uploads/icono-mapa-topografico-small.png' alt='Mapa' title='Mapa'&gt;&lt;/a&gt;</v>
      </c>
      <c r="H252" s="1" t="str">
        <f>TRESMILES!AA252</f>
        <v/>
      </c>
    </row>
    <row r="253" spans="1:8" x14ac:dyDescent="0.35">
      <c r="A253" s="1" t="str">
        <f>TRESMILES!C253</f>
        <v>SIERRA NEVADA</v>
      </c>
      <c r="B253" s="1" t="str">
        <f>TRESMILES!D253</f>
        <v>Tajos del Nevero</v>
      </c>
      <c r="C253" s="1" t="str">
        <f>IF(TRESMILES!E253="","",TRESMILES!E253)</f>
        <v/>
      </c>
      <c r="D253" s="1">
        <f>TRESMILES!F253</f>
        <v>3198</v>
      </c>
      <c r="E253" s="1" t="str">
        <f>TRESMILES!G253&amp;", "&amp;TRESMILES!H253</f>
        <v>37.043333, -3.389139</v>
      </c>
      <c r="F253" s="50" t="str">
        <f>IF(TRESMILES!I253="","",TRESMILES!I253)</f>
        <v>Sin clasificar</v>
      </c>
      <c r="G253" s="50" t="str">
        <f>TRESMILES!Z253</f>
        <v>&lt;a style='display: block; text-align: center; padding: 0px 0; font-size: 1.4em;' href='https://tresmiles.es/mapa.html?lat=37.043333&amp;lon=-3.389139&amp;zoom=17'&gt;&lt;img src='/wp-content/uploads/icono-mapa-topografico-small.png' alt='Mapa' title='Mapa'&gt;&lt;/a&gt;</v>
      </c>
      <c r="H253" s="1" t="str">
        <f>TRESMILES!AA253</f>
        <v/>
      </c>
    </row>
    <row r="254" spans="1:8" x14ac:dyDescent="0.35">
      <c r="A254" s="1" t="str">
        <f>TRESMILES!C254</f>
        <v>SIERRA NEVADA</v>
      </c>
      <c r="B254" s="1" t="str">
        <f>TRESMILES!D254</f>
        <v>Tajo del Nevero Occidental</v>
      </c>
      <c r="C254" s="1" t="str">
        <f>IF(TRESMILES!E254="","",TRESMILES!E254)</f>
        <v/>
      </c>
      <c r="D254" s="1">
        <f>TRESMILES!F254</f>
        <v>3193</v>
      </c>
      <c r="E254" s="1" t="str">
        <f>TRESMILES!G254&amp;", "&amp;TRESMILES!H254</f>
        <v>37.042875, -3.390447</v>
      </c>
      <c r="F254" s="50" t="str">
        <f>IF(TRESMILES!I254="","",TRESMILES!I254)</f>
        <v>Sin clasificar</v>
      </c>
      <c r="G254" s="50" t="str">
        <f>TRESMILES!Z254</f>
        <v>&lt;a style='display: block; text-align: center; padding: 0px 0; font-size: 1.4em;' href='https://tresmiles.es/mapa.html?lat=37.042875&amp;lon=-3.390447&amp;zoom=17'&gt;&lt;img src='/wp-content/uploads/icono-mapa-topografico-small.png' alt='Mapa' title='Mapa'&gt;&lt;/a&gt;</v>
      </c>
      <c r="H254" s="1" t="str">
        <f>TRESMILES!AA254</f>
        <v/>
      </c>
    </row>
    <row r="255" spans="1:8" x14ac:dyDescent="0.35">
      <c r="A255" s="1" t="str">
        <f>TRESMILES!C255</f>
        <v>SIERRA NEVADA</v>
      </c>
      <c r="B255" s="1" t="str">
        <f>TRESMILES!D255</f>
        <v>Fraile de Capileira</v>
      </c>
      <c r="C255" s="1" t="str">
        <f>IF(TRESMILES!E255="","",TRESMILES!E255)</f>
        <v/>
      </c>
      <c r="D255" s="1">
        <f>TRESMILES!F255</f>
        <v>3188</v>
      </c>
      <c r="E255" s="1" t="str">
        <f>TRESMILES!G255&amp;", "&amp;TRESMILES!H255</f>
        <v>37.043086, -3.384028</v>
      </c>
      <c r="F255" s="50" t="str">
        <f>IF(TRESMILES!I255="","",TRESMILES!I255)</f>
        <v>Sin clasificar</v>
      </c>
      <c r="G255" s="50" t="str">
        <f>TRESMILES!Z255</f>
        <v>&lt;a style='display: block; text-align: center; padding: 0px 0; font-size: 1.4em;' href='https://tresmiles.es/mapa.html?lat=37.043086&amp;lon=-3.384028&amp;zoom=17'&gt;&lt;img src='/wp-content/uploads/icono-mapa-topografico-small.png' alt='Mapa' title='Mapa'&gt;&lt;/a&gt;</v>
      </c>
      <c r="H255" s="1" t="str">
        <f>TRESMILES!AA255</f>
        <v/>
      </c>
    </row>
    <row r="256" spans="1:8" x14ac:dyDescent="0.35">
      <c r="A256" s="1" t="str">
        <f>TRESMILES!C256</f>
        <v>SIERRA NEVADA</v>
      </c>
      <c r="B256" s="1" t="str">
        <f>TRESMILES!D256</f>
        <v>Tajo del Nevero Oriental</v>
      </c>
      <c r="C256" s="1" t="str">
        <f>IF(TRESMILES!E256="","",TRESMILES!E256)</f>
        <v/>
      </c>
      <c r="D256" s="1">
        <f>TRESMILES!F256</f>
        <v>3186</v>
      </c>
      <c r="E256" s="1" t="str">
        <f>TRESMILES!G256&amp;", "&amp;TRESMILES!H256</f>
        <v>37.043369, -3.385772</v>
      </c>
      <c r="F256" s="50" t="str">
        <f>IF(TRESMILES!I256="","",TRESMILES!I256)</f>
        <v>Sin clasificar</v>
      </c>
      <c r="G256" s="50" t="str">
        <f>TRESMILES!Z256</f>
        <v>&lt;a style='display: block; text-align: center; padding: 0px 0; font-size: 1.4em;' href='https://tresmiles.es/mapa.html?lat=37.043369&amp;lon=-3.385772&amp;zoom=17'&gt;&lt;img src='/wp-content/uploads/icono-mapa-topografico-small.png' alt='Mapa' title='Mapa'&gt;&lt;/a&gt;</v>
      </c>
      <c r="H256" s="1" t="str">
        <f>TRESMILES!AA256</f>
        <v/>
      </c>
    </row>
    <row r="257" spans="1:8" x14ac:dyDescent="0.35">
      <c r="A257" s="1" t="str">
        <f>TRESMILES!C257</f>
        <v>SIERRA NEVADA</v>
      </c>
      <c r="B257" s="1" t="str">
        <f>TRESMILES!D257</f>
        <v>Puntal de la Caldera Oriental</v>
      </c>
      <c r="C257" s="1" t="str">
        <f>IF(TRESMILES!E257="","",TRESMILES!E257)</f>
        <v/>
      </c>
      <c r="D257" s="1">
        <f>TRESMILES!F257</f>
        <v>3184</v>
      </c>
      <c r="E257" s="1" t="str">
        <f>TRESMILES!G257&amp;", "&amp;TRESMILES!H257</f>
        <v>37.057461, -3.324714</v>
      </c>
      <c r="F257" s="50" t="str">
        <f>IF(TRESMILES!I257="","",TRESMILES!I257)</f>
        <v>Sin clasificar</v>
      </c>
      <c r="G257" s="50" t="str">
        <f>TRESMILES!Z257</f>
        <v>&lt;a style='display: block; text-align: center; padding: 0px 0; font-size: 1.4em;' href='https://tresmiles.es/mapa.html?lat=37.057461&amp;lon=-3.324714&amp;zoom=17'&gt;&lt;img src='/wp-content/uploads/icono-mapa-topografico-small.png' alt='Mapa' title='Mapa'&gt;&lt;/a&gt;</v>
      </c>
      <c r="H257" s="1" t="str">
        <f>TRESMILES!AA257</f>
        <v/>
      </c>
    </row>
    <row r="258" spans="1:8" x14ac:dyDescent="0.35">
      <c r="A258" s="1" t="str">
        <f>TRESMILES!C258</f>
        <v>SIERRA NEVADA</v>
      </c>
      <c r="B258" s="1" t="str">
        <f>TRESMILES!D258</f>
        <v>Pico de Loma Pelada</v>
      </c>
      <c r="C258" s="1" t="str">
        <f>IF(TRESMILES!E258="","",TRESMILES!E258)</f>
        <v/>
      </c>
      <c r="D258" s="1">
        <f>TRESMILES!F258</f>
        <v>3183</v>
      </c>
      <c r="E258" s="1" t="str">
        <f>TRESMILES!G258&amp;", "&amp;TRESMILES!H258</f>
        <v>37.0529494, -3.3323105</v>
      </c>
      <c r="F258" s="50" t="str">
        <f>IF(TRESMILES!I258="","",TRESMILES!I258)</f>
        <v>Sin clasificar</v>
      </c>
      <c r="G258" s="50" t="str">
        <f>TRESMILES!Z258</f>
        <v>&lt;a style='display: block; text-align: center; padding: 0px 0; font-size: 1.4em;' href='https://tresmiles.es/mapa.html?lat=37.0529494&amp;lon=-3.3323105&amp;zoom=17'&gt;&lt;img src='/wp-content/uploads/icono-mapa-topografico-small.png' alt='Mapa' title='Mapa'&gt;&lt;/a&gt;</v>
      </c>
      <c r="H258" s="1" t="str">
        <f>TRESMILES!AA258</f>
        <v/>
      </c>
    </row>
    <row r="259" spans="1:8" x14ac:dyDescent="0.35">
      <c r="A259" s="1" t="str">
        <f>TRESMILES!C259</f>
        <v>SIERRA NEVADA</v>
      </c>
      <c r="B259" s="1" t="str">
        <f>TRESMILES!D259</f>
        <v>Cerro Pelado</v>
      </c>
      <c r="C259" s="1" t="str">
        <f>IF(TRESMILES!E259="","",TRESMILES!E259)</f>
        <v/>
      </c>
      <c r="D259" s="1">
        <f>TRESMILES!F259</f>
        <v>3182</v>
      </c>
      <c r="E259" s="1" t="str">
        <f>TRESMILES!G259&amp;", "&amp;TRESMILES!H259</f>
        <v>37.1032938, -3.2536722</v>
      </c>
      <c r="F259" s="50" t="str">
        <f>IF(TRESMILES!I259="","",TRESMILES!I259)</f>
        <v>Sin clasificar</v>
      </c>
      <c r="G259" s="50" t="str">
        <f>TRESMILES!Z259</f>
        <v>&lt;a style='display: block; text-align: center; padding: 0px 0; font-size: 1.4em;' href='https://tresmiles.es/mapa.html?lat=37.1032938&amp;lon=-3.2536722&amp;zoom=17'&gt;&lt;img src='/wp-content/uploads/icono-mapa-topografico-small.png' alt='Mapa' title='Mapa'&gt;&lt;/a&gt;</v>
      </c>
      <c r="H259" s="1" t="str">
        <f>TRESMILES!AA259</f>
        <v/>
      </c>
    </row>
    <row r="260" spans="1:8" x14ac:dyDescent="0.35">
      <c r="A260" s="1" t="str">
        <f>TRESMILES!C260</f>
        <v>SIERRA NEVADA</v>
      </c>
      <c r="B260" s="1" t="str">
        <f>TRESMILES!D260</f>
        <v>Cerro Boto</v>
      </c>
      <c r="C260" s="1" t="str">
        <f>IF(TRESMILES!E260="","",TRESMILES!E260)</f>
        <v/>
      </c>
      <c r="D260" s="1">
        <f>TRESMILES!F260</f>
        <v>3182</v>
      </c>
      <c r="E260" s="1" t="str">
        <f>TRESMILES!G260&amp;", "&amp;TRESMILES!H260</f>
        <v>37.0552014, -3.3335433</v>
      </c>
      <c r="F260" s="50" t="str">
        <f>IF(TRESMILES!I260="","",TRESMILES!I260)</f>
        <v>Sin clasificar</v>
      </c>
      <c r="G260" s="50" t="str">
        <f>TRESMILES!Z260</f>
        <v>&lt;a style='display: block; text-align: center; padding: 0px 0; font-size: 1.4em;' href='https://tresmiles.es/mapa.html?lat=37.0552014&amp;lon=-3.3335433&amp;zoom=17'&gt;&lt;img src='/wp-content/uploads/icono-mapa-topografico-small.png' alt='Mapa' title='Mapa'&gt;&lt;/a&gt;</v>
      </c>
      <c r="H260" s="1" t="str">
        <f>TRESMILES!AA260</f>
        <v/>
      </c>
    </row>
    <row r="261" spans="1:8" x14ac:dyDescent="0.35">
      <c r="A261" s="1" t="str">
        <f>TRESMILES!C261</f>
        <v>SIERRA NEVADA</v>
      </c>
      <c r="B261" s="1" t="str">
        <f>TRESMILES!D261</f>
        <v>Puntal de los Cuartos</v>
      </c>
      <c r="C261" s="1" t="str">
        <f>IF(TRESMILES!E261="","",TRESMILES!E261)</f>
        <v/>
      </c>
      <c r="D261" s="1">
        <f>TRESMILES!F261</f>
        <v>3154</v>
      </c>
      <c r="E261" s="1" t="str">
        <f>TRESMILES!G261&amp;", "&amp;TRESMILES!H261</f>
        <v>37.1106886, -3.2745004</v>
      </c>
      <c r="F261" s="50" t="str">
        <f>IF(TRESMILES!I261="","",TRESMILES!I261)</f>
        <v>Sin clasificar</v>
      </c>
      <c r="G261" s="50" t="str">
        <f>TRESMILES!Z261</f>
        <v>&lt;a style='display: block; text-align: center; padding: 0px 0; font-size: 1.4em;' href='https://tresmiles.es/mapa.html?lat=37.1106886&amp;lon=-3.2745004&amp;zoom=17'&gt;&lt;img src='/wp-content/uploads/icono-mapa-topografico-small.png' alt='Mapa' title='Mapa'&gt;&lt;/a&gt;</v>
      </c>
      <c r="H261" s="1" t="str">
        <f>TRESMILES!AA261</f>
        <v/>
      </c>
    </row>
    <row r="262" spans="1:8" x14ac:dyDescent="0.35">
      <c r="A262" s="1" t="str">
        <f>TRESMILES!C262</f>
        <v>SIERRA NEVADA</v>
      </c>
      <c r="B262" s="1" t="str">
        <f>TRESMILES!D262</f>
        <v>Puntal de Laguna Larga</v>
      </c>
      <c r="C262" s="1" t="str">
        <f>IF(TRESMILES!E262="","",TRESMILES!E262)</f>
        <v/>
      </c>
      <c r="D262" s="1">
        <f>TRESMILES!F262</f>
        <v>3153</v>
      </c>
      <c r="E262" s="1" t="str">
        <f>TRESMILES!G262&amp;", "&amp;TRESMILES!H262</f>
        <v>37.0566845, -3.3303354</v>
      </c>
      <c r="F262" s="50" t="str">
        <f>IF(TRESMILES!I262="","",TRESMILES!I262)</f>
        <v>Sin clasificar</v>
      </c>
      <c r="G262" s="50" t="str">
        <f>TRESMILES!Z262</f>
        <v>&lt;a style='display: block; text-align: center; padding: 0px 0; font-size: 1.4em;' href='https://tresmiles.es/mapa.html?lat=37.0566845&amp;lon=-3.3303354&amp;zoom=17'&gt;&lt;img src='/wp-content/uploads/icono-mapa-topografico-small.png' alt='Mapa' title='Mapa'&gt;&lt;/a&gt;</v>
      </c>
      <c r="H262" s="1" t="str">
        <f>TRESMILES!AA262</f>
        <v/>
      </c>
    </row>
    <row r="263" spans="1:8" x14ac:dyDescent="0.35">
      <c r="A263" s="1" t="str">
        <f>TRESMILES!C263</f>
        <v>SIERRA NEVADA</v>
      </c>
      <c r="B263" s="1" t="str">
        <f>TRESMILES!D263</f>
        <v>Tozal del Cartujo</v>
      </c>
      <c r="C263" s="1" t="str">
        <f>IF(TRESMILES!E263="","",TRESMILES!E263)</f>
        <v/>
      </c>
      <c r="D263" s="1">
        <f>TRESMILES!F263</f>
        <v>3152</v>
      </c>
      <c r="E263" s="1" t="str">
        <f>TRESMILES!G263&amp;", "&amp;TRESMILES!H263</f>
        <v>37.0395330, -3.4048781</v>
      </c>
      <c r="F263" s="50" t="str">
        <f>IF(TRESMILES!I263="","",TRESMILES!I263)</f>
        <v>Sin clasificar</v>
      </c>
      <c r="G263" s="50" t="str">
        <f>TRESMILES!Z263</f>
        <v>&lt;a style='display: block; text-align: center; padding: 0px 0; font-size: 1.4em;' href='https://tresmiles.es/mapa.html?lat=37.0395330&amp;lon=-3.4048781&amp;zoom=17'&gt;&lt;img src='/wp-content/uploads/icono-mapa-topografico-small.png' alt='Mapa' title='Mapa'&gt;&lt;/a&gt;</v>
      </c>
      <c r="H263" s="1" t="str">
        <f>TRESMILES!AA263</f>
        <v/>
      </c>
    </row>
    <row r="264" spans="1:8" x14ac:dyDescent="0.35">
      <c r="A264" s="1" t="str">
        <f>TRESMILES!C264</f>
        <v>SIERRA NEVADA</v>
      </c>
      <c r="B264" s="1" t="str">
        <f>TRESMILES!D264</f>
        <v>Crestón de Río Seco Occidental I</v>
      </c>
      <c r="C264" s="1" t="str">
        <f>IF(TRESMILES!E264="","",TRESMILES!E264)</f>
        <v/>
      </c>
      <c r="D264" s="1">
        <f>TRESMILES!F264</f>
        <v>3152</v>
      </c>
      <c r="E264" s="1" t="str">
        <f>TRESMILES!G264&amp;", "&amp;TRESMILES!H264</f>
        <v>37.0547729, -3.3518210</v>
      </c>
      <c r="F264" s="50" t="str">
        <f>IF(TRESMILES!I264="","",TRESMILES!I264)</f>
        <v>Sin clasificar</v>
      </c>
      <c r="G264" s="50" t="str">
        <f>TRESMILES!Z264</f>
        <v>&lt;a style='display: block; text-align: center; padding: 0px 0; font-size: 1.4em;' href='https://tresmiles.es/mapa.html?lat=37.0547729&amp;lon=-3.3518210&amp;zoom=17'&gt;&lt;img src='/wp-content/uploads/icono-mapa-topografico-small.png' alt='Mapa' title='Mapa'&gt;&lt;/a&gt;</v>
      </c>
      <c r="H264" s="1" t="str">
        <f>TRESMILES!AA264</f>
        <v/>
      </c>
    </row>
    <row r="265" spans="1:8" x14ac:dyDescent="0.35">
      <c r="A265" s="1" t="str">
        <f>TRESMILES!C265</f>
        <v>SIERRA NEVADA</v>
      </c>
      <c r="B265" s="1" t="str">
        <f>TRESMILES!D265</f>
        <v>Pico del Cuervo</v>
      </c>
      <c r="C265" s="1" t="str">
        <f>IF(TRESMILES!E265="","",TRESMILES!E265)</f>
        <v/>
      </c>
      <c r="D265" s="1">
        <f>TRESMILES!F265</f>
        <v>3147</v>
      </c>
      <c r="E265" s="1" t="str">
        <f>TRESMILES!G265&amp;", "&amp;TRESMILES!H265</f>
        <v>37.0974837, -3.2863856</v>
      </c>
      <c r="F265" s="50" t="str">
        <f>IF(TRESMILES!I265="","",TRESMILES!I265)</f>
        <v>Sin clasificar</v>
      </c>
      <c r="G265" s="50" t="str">
        <f>TRESMILES!Z265</f>
        <v>&lt;a style='display: block; text-align: center; padding: 0px 0; font-size: 1.4em;' href='https://tresmiles.es/mapa.html?lat=37.0974837&amp;lon=-3.2863856&amp;zoom=17'&gt;&lt;img src='/wp-content/uploads/icono-mapa-topografico-small.png' alt='Mapa' title='Mapa'&gt;&lt;/a&gt;</v>
      </c>
      <c r="H265" s="1" t="str">
        <f>TRESMILES!AA265</f>
        <v/>
      </c>
    </row>
    <row r="266" spans="1:8" x14ac:dyDescent="0.35">
      <c r="A266" s="1" t="str">
        <f>TRESMILES!C266</f>
        <v>SIERRA NEVADA</v>
      </c>
      <c r="B266" s="1" t="str">
        <f>TRESMILES!D266</f>
        <v>Crestón de Río Seco Occidental II</v>
      </c>
      <c r="C266" s="1" t="str">
        <f>IF(TRESMILES!E266="","",TRESMILES!E266)</f>
        <v/>
      </c>
      <c r="D266" s="1">
        <f>TRESMILES!F266</f>
        <v>3147</v>
      </c>
      <c r="E266" s="1" t="str">
        <f>TRESMILES!G266&amp;", "&amp;TRESMILES!H266</f>
        <v>37.0537694, -3.3495654</v>
      </c>
      <c r="F266" s="50" t="str">
        <f>IF(TRESMILES!I266="","",TRESMILES!I266)</f>
        <v>Sin clasificar</v>
      </c>
      <c r="G266" s="50" t="str">
        <f>TRESMILES!Z266</f>
        <v>&lt;a style='display: block; text-align: center; padding: 0px 0; font-size: 1.4em;' href='https://tresmiles.es/mapa.html?lat=37.0537694&amp;lon=-3.3495654&amp;zoom=17'&gt;&lt;img src='/wp-content/uploads/icono-mapa-topografico-small.png' alt='Mapa' title='Mapa'&gt;&lt;/a&gt;</v>
      </c>
      <c r="H266" s="1" t="str">
        <f>TRESMILES!AA266</f>
        <v/>
      </c>
    </row>
    <row r="267" spans="1:8" x14ac:dyDescent="0.35">
      <c r="A267" s="1" t="str">
        <f>TRESMILES!C267</f>
        <v>SIERRA NEVADA</v>
      </c>
      <c r="B267" s="1" t="str">
        <f>TRESMILES!D267</f>
        <v>Puntal de Vacares</v>
      </c>
      <c r="C267" s="1" t="str">
        <f>IF(TRESMILES!E267="","",TRESMILES!E267)</f>
        <v/>
      </c>
      <c r="D267" s="1">
        <f>TRESMILES!F267</f>
        <v>3144</v>
      </c>
      <c r="E267" s="1" t="str">
        <f>TRESMILES!G267&amp;", "&amp;TRESMILES!H267</f>
        <v>37.0807543, -3.2886898</v>
      </c>
      <c r="F267" s="50" t="str">
        <f>IF(TRESMILES!I267="","",TRESMILES!I267)</f>
        <v>Sin clasificar</v>
      </c>
      <c r="G267" s="50" t="str">
        <f>TRESMILES!Z267</f>
        <v>&lt;a style='display: block; text-align: center; padding: 0px 0; font-size: 1.4em;' href='https://tresmiles.es/mapa.html?lat=37.0807543&amp;lon=-3.2886898&amp;zoom=17'&gt;&lt;img src='/wp-content/uploads/icono-mapa-topografico-small.png' alt='Mapa' title='Mapa'&gt;&lt;/a&gt;</v>
      </c>
      <c r="H267" s="1" t="str">
        <f>TRESMILES!AA267</f>
        <v/>
      </c>
    </row>
    <row r="268" spans="1:8" x14ac:dyDescent="0.35">
      <c r="A268" s="1" t="str">
        <f>TRESMILES!C268</f>
        <v>SIERRA NEVADA</v>
      </c>
      <c r="B268" s="1" t="str">
        <f>TRESMILES!D268</f>
        <v>Puntal de Juntillas</v>
      </c>
      <c r="C268" s="1" t="str">
        <f>IF(TRESMILES!E268="","",TRESMILES!E268)</f>
        <v/>
      </c>
      <c r="D268" s="1">
        <f>TRESMILES!F268</f>
        <v>3143</v>
      </c>
      <c r="E268" s="1" t="str">
        <f>TRESMILES!G268&amp;", "&amp;TRESMILES!H268</f>
        <v>37.1147301, -3.2576944</v>
      </c>
      <c r="F268" s="50" t="str">
        <f>IF(TRESMILES!I268="","",TRESMILES!I268)</f>
        <v>Sin clasificar</v>
      </c>
      <c r="G268" s="50" t="str">
        <f>TRESMILES!Z268</f>
        <v>&lt;a style='display: block; text-align: center; padding: 0px 0; font-size: 1.4em;' href='https://tresmiles.es/mapa.html?lat=37.1147301&amp;lon=-3.2576944&amp;zoom=17'&gt;&lt;img src='/wp-content/uploads/icono-mapa-topografico-small.png' alt='Mapa' title='Mapa'&gt;&lt;/a&gt;</v>
      </c>
      <c r="H268" s="1" t="str">
        <f>TRESMILES!AA268</f>
        <v/>
      </c>
    </row>
    <row r="269" spans="1:8" x14ac:dyDescent="0.35">
      <c r="A269" s="1" t="str">
        <f>TRESMILES!C269</f>
        <v>SIERRA NEVADA</v>
      </c>
      <c r="B269" s="1" t="str">
        <f>TRESMILES!D269</f>
        <v>Raspones de Río Seco Norte</v>
      </c>
      <c r="C269" s="1" t="str">
        <f>IF(TRESMILES!E269="","",TRESMILES!E269)</f>
        <v/>
      </c>
      <c r="D269" s="1">
        <f>TRESMILES!F269</f>
        <v>3141</v>
      </c>
      <c r="E269" s="1" t="str">
        <f>TRESMILES!G269&amp;", "&amp;TRESMILES!H269</f>
        <v>37.050403, -3.349797</v>
      </c>
      <c r="F269" s="50" t="str">
        <f>IF(TRESMILES!I269="","",TRESMILES!I269)</f>
        <v>Sin clasificar</v>
      </c>
      <c r="G269" s="50" t="str">
        <f>TRESMILES!Z269</f>
        <v>&lt;a style='display: block; text-align: center; padding: 0px 0; font-size: 1.4em;' href='https://tresmiles.es/mapa.html?lat=37.050403&amp;lon=-3.349797&amp;zoom=17'&gt;&lt;img src='/wp-content/uploads/icono-mapa-topografico-small.png' alt='Mapa' title='Mapa'&gt;&lt;/a&gt;</v>
      </c>
      <c r="H269" s="1" t="str">
        <f>TRESMILES!AA269</f>
        <v/>
      </c>
    </row>
    <row r="270" spans="1:8" x14ac:dyDescent="0.35">
      <c r="A270" s="1" t="str">
        <f>TRESMILES!C270</f>
        <v>SIERRA NEVADA</v>
      </c>
      <c r="B270" s="1" t="str">
        <f>TRESMILES!D270</f>
        <v>Pico de la Justicia / Atalaya</v>
      </c>
      <c r="C270" s="1" t="str">
        <f>IF(TRESMILES!E270="","",TRESMILES!E270)</f>
        <v/>
      </c>
      <c r="D270" s="1">
        <f>TRESMILES!F270</f>
        <v>3139</v>
      </c>
      <c r="E270" s="1" t="str">
        <f>TRESMILES!G270&amp;", "&amp;TRESMILES!H270</f>
        <v>37.102842, -3.277753</v>
      </c>
      <c r="F270" s="50" t="str">
        <f>IF(TRESMILES!I270="","",TRESMILES!I270)</f>
        <v>Sin clasificar</v>
      </c>
      <c r="G270" s="50" t="str">
        <f>TRESMILES!Z270</f>
        <v>&lt;a style='display: block; text-align: center; padding: 0px 0; font-size: 1.4em;' href='https://tresmiles.es/mapa.html?lat=37.102842&amp;lon=-3.277753&amp;zoom=17'&gt;&lt;img src='/wp-content/uploads/icono-mapa-topografico-small.png' alt='Mapa' title='Mapa'&gt;&lt;/a&gt;</v>
      </c>
      <c r="H270" s="1" t="str">
        <f>TRESMILES!AA270</f>
        <v/>
      </c>
    </row>
    <row r="271" spans="1:8" x14ac:dyDescent="0.35">
      <c r="A271" s="1" t="str">
        <f>TRESMILES!C271</f>
        <v>SIERRA NEVADA</v>
      </c>
      <c r="B271" s="1" t="str">
        <f>TRESMILES!D271</f>
        <v>Raspones de Río Seco Sur</v>
      </c>
      <c r="C271" s="1" t="str">
        <f>IF(TRESMILES!E271="","",TRESMILES!E271)</f>
        <v/>
      </c>
      <c r="D271" s="1">
        <f>TRESMILES!F271</f>
        <v>3137</v>
      </c>
      <c r="E271" s="1" t="str">
        <f>TRESMILES!G271&amp;", "&amp;TRESMILES!H271</f>
        <v>37.049872, -3.349456</v>
      </c>
      <c r="F271" s="50" t="str">
        <f>IF(TRESMILES!I271="","",TRESMILES!I271)</f>
        <v>Sin clasificar</v>
      </c>
      <c r="G271" s="50" t="str">
        <f>TRESMILES!Z271</f>
        <v>&lt;a style='display: block; text-align: center; padding: 0px 0; font-size: 1.4em;' href='https://tresmiles.es/mapa.html?lat=37.049872&amp;lon=-3.349456&amp;zoom=17'&gt;&lt;img src='/wp-content/uploads/icono-mapa-topografico-small.png' alt='Mapa' title='Mapa'&gt;&lt;/a&gt;</v>
      </c>
      <c r="H271" s="1" t="str">
        <f>TRESMILES!AA271</f>
        <v/>
      </c>
    </row>
    <row r="272" spans="1:8" x14ac:dyDescent="0.35">
      <c r="A272" s="1" t="str">
        <f>TRESMILES!C272</f>
        <v>SIERRA NEVADA</v>
      </c>
      <c r="B272" s="1" t="str">
        <f>TRESMILES!D272</f>
        <v>Atalaya Norte</v>
      </c>
      <c r="C272" s="1" t="str">
        <f>IF(TRESMILES!E272="","",TRESMILES!E272)</f>
        <v/>
      </c>
      <c r="D272" s="1">
        <f>TRESMILES!F272</f>
        <v>3136</v>
      </c>
      <c r="E272" s="1" t="str">
        <f>TRESMILES!G272&amp;", "&amp;TRESMILES!H272</f>
        <v>37.105211, -3.277503</v>
      </c>
      <c r="F272" s="50" t="str">
        <f>IF(TRESMILES!I272="","",TRESMILES!I272)</f>
        <v>Sin clasificar</v>
      </c>
      <c r="G272" s="50" t="str">
        <f>TRESMILES!Z272</f>
        <v>&lt;a style='display: block; text-align: center; padding: 0px 0; font-size: 1.4em;' href='https://tresmiles.es/mapa.html?lat=37.105211&amp;lon=-3.277503&amp;zoom=17'&gt;&lt;img src='/wp-content/uploads/icono-mapa-topografico-small.png' alt='Mapa' title='Mapa'&gt;&lt;/a&gt;</v>
      </c>
      <c r="H272" s="1" t="str">
        <f>TRESMILES!AA272</f>
        <v/>
      </c>
    </row>
    <row r="273" spans="1:8" x14ac:dyDescent="0.35">
      <c r="A273" s="1" t="str">
        <f>TRESMILES!C273</f>
        <v>SIERRA NEVADA</v>
      </c>
      <c r="B273" s="1" t="str">
        <f>TRESMILES!D273</f>
        <v>Crestón de Río Seco Central</v>
      </c>
      <c r="C273" s="1" t="str">
        <f>IF(TRESMILES!E273="","",TRESMILES!E273)</f>
        <v/>
      </c>
      <c r="D273" s="1">
        <f>TRESMILES!F273</f>
        <v>3121</v>
      </c>
      <c r="E273" s="1" t="str">
        <f>TRESMILES!G273&amp;", "&amp;TRESMILES!H273</f>
        <v>37.05468, -3.34270</v>
      </c>
      <c r="F273" s="50" t="str">
        <f>IF(TRESMILES!I273="","",TRESMILES!I273)</f>
        <v>Sin clasificar</v>
      </c>
      <c r="G273" s="50" t="str">
        <f>TRESMILES!Z273</f>
        <v>&lt;a style='display: block; text-align: center; padding: 0px 0; font-size: 1.4em;' href='https://tresmiles.es/mapa.html?lat=37.05468&amp;lon=-3.34270&amp;zoom=17'&gt;&lt;img src='/wp-content/uploads/icono-mapa-topografico-small.png' alt='Mapa' title='Mapa'&gt;&lt;/a&gt;</v>
      </c>
      <c r="H273" s="1" t="str">
        <f>TRESMILES!AA273</f>
        <v/>
      </c>
    </row>
    <row r="274" spans="1:8" x14ac:dyDescent="0.35">
      <c r="A274" s="1" t="str">
        <f>TRESMILES!C274</f>
        <v>SIERRA NEVADA</v>
      </c>
      <c r="B274" s="1" t="str">
        <f>TRESMILES!D274</f>
        <v>Cerro de Mojón Alto</v>
      </c>
      <c r="C274" s="1" t="str">
        <f>IF(TRESMILES!E274="","",TRESMILES!E274)</f>
        <v/>
      </c>
      <c r="D274" s="1">
        <f>TRESMILES!F274</f>
        <v>3117</v>
      </c>
      <c r="E274" s="1" t="str">
        <f>TRESMILES!G274&amp;", "&amp;TRESMILES!H274</f>
        <v>37.1022332, -3.2902014</v>
      </c>
      <c r="F274" s="50" t="str">
        <f>IF(TRESMILES!I274="","",TRESMILES!I274)</f>
        <v>Sin clasificar</v>
      </c>
      <c r="G274" s="50" t="str">
        <f>TRESMILES!Z274</f>
        <v>&lt;a style='display: block; text-align: center; padding: 0px 0; font-size: 1.4em;' href='https://tresmiles.es/mapa.html?lat=37.1022332&amp;lon=-3.2902014&amp;zoom=17'&gt;&lt;img src='/wp-content/uploads/icono-mapa-topografico-small.png' alt='Mapa' title='Mapa'&gt;&lt;/a&gt;</v>
      </c>
      <c r="H274" s="1" t="str">
        <f>TRESMILES!AA274</f>
        <v/>
      </c>
    </row>
    <row r="275" spans="1:8" x14ac:dyDescent="0.35">
      <c r="A275" s="1" t="str">
        <f>TRESMILES!C275</f>
        <v>SIERRA NEVADA</v>
      </c>
      <c r="B275" s="1" t="str">
        <f>TRESMILES!D275</f>
        <v>Puntal de Covatillas / Cervatillos Occidental</v>
      </c>
      <c r="C275" s="1" t="str">
        <f>IF(TRESMILES!E275="","",TRESMILES!E275)</f>
        <v/>
      </c>
      <c r="D275" s="1">
        <f>TRESMILES!F275</f>
        <v>3115</v>
      </c>
      <c r="E275" s="1" t="str">
        <f>TRESMILES!G275&amp;", "&amp;TRESMILES!H275</f>
        <v>37.1146696, -3.2696813</v>
      </c>
      <c r="F275" s="50" t="str">
        <f>IF(TRESMILES!I275="","",TRESMILES!I275)</f>
        <v>Sin clasificar</v>
      </c>
      <c r="G275" s="50" t="str">
        <f>TRESMILES!Z275</f>
        <v>&lt;a style='display: block; text-align: center; padding: 0px 0; font-size: 1.4em;' href='https://tresmiles.es/mapa.html?lat=37.1146696&amp;lon=-3.2696813&amp;zoom=17'&gt;&lt;img src='/wp-content/uploads/icono-mapa-topografico-small.png' alt='Mapa' title='Mapa'&gt;&lt;/a&gt;</v>
      </c>
      <c r="H275" s="1" t="str">
        <f>TRESMILES!AA275</f>
        <v/>
      </c>
    </row>
    <row r="276" spans="1:8" x14ac:dyDescent="0.35">
      <c r="A276" s="1" t="str">
        <f>TRESMILES!C276</f>
        <v>SIERRA NEVADA</v>
      </c>
      <c r="B276" s="1" t="str">
        <f>TRESMILES!D276</f>
        <v>Tozal del Cartujo Oriental</v>
      </c>
      <c r="C276" s="1" t="str">
        <f>IF(TRESMILES!E276="","",TRESMILES!E276)</f>
        <v/>
      </c>
      <c r="D276" s="1">
        <f>TRESMILES!F276</f>
        <v>3113</v>
      </c>
      <c r="E276" s="1" t="str">
        <f>TRESMILES!G276&amp;", "&amp;TRESMILES!H276</f>
        <v>37.040756, -3.399061</v>
      </c>
      <c r="F276" s="50" t="str">
        <f>IF(TRESMILES!I276="","",TRESMILES!I276)</f>
        <v>Sin clasificar</v>
      </c>
      <c r="G276" s="50" t="str">
        <f>TRESMILES!Z276</f>
        <v>&lt;a style='display: block; text-align: center; padding: 0px 0; font-size: 1.4em;' href='https://tresmiles.es/mapa.html?lat=37.040756&amp;lon=-3.399061&amp;zoom=17'&gt;&lt;img src='/wp-content/uploads/icono-mapa-topografico-small.png' alt='Mapa' title='Mapa'&gt;&lt;/a&gt;</v>
      </c>
      <c r="H276" s="1" t="str">
        <f>TRESMILES!AA276</f>
        <v/>
      </c>
    </row>
    <row r="277" spans="1:8" x14ac:dyDescent="0.35">
      <c r="A277" s="1" t="str">
        <f>TRESMILES!C277</f>
        <v>SIERRA NEVADA</v>
      </c>
      <c r="B277" s="1" t="str">
        <f>TRESMILES!D277</f>
        <v>Tajo del Peñón Colorado</v>
      </c>
      <c r="C277" s="1" t="str">
        <f>IF(TRESMILES!E277="","",TRESMILES!E277)</f>
        <v/>
      </c>
      <c r="D277" s="1">
        <f>TRESMILES!F277</f>
        <v>3113</v>
      </c>
      <c r="E277" s="1" t="str">
        <f>TRESMILES!G277&amp;", "&amp;TRESMILES!H277</f>
        <v>37.0309192, -3.4142838</v>
      </c>
      <c r="F277" s="50" t="str">
        <f>IF(TRESMILES!I277="","",TRESMILES!I277)</f>
        <v>Sin clasificar</v>
      </c>
      <c r="G277" s="50" t="str">
        <f>TRESMILES!Z277</f>
        <v>&lt;a style='display: block; text-align: center; padding: 0px 0; font-size: 1.4em;' href='https://tresmiles.es/mapa.html?lat=37.0309192&amp;lon=-3.4142838&amp;zoom=17'&gt;&lt;img src='/wp-content/uploads/icono-mapa-topografico-small.png' alt='Mapa' title='Mapa'&gt;&lt;/a&gt;</v>
      </c>
      <c r="H277" s="1" t="str">
        <f>TRESMILES!AA277</f>
        <v/>
      </c>
    </row>
    <row r="278" spans="1:8" x14ac:dyDescent="0.35">
      <c r="A278" s="1" t="str">
        <f>TRESMILES!C278</f>
        <v>SIERRA NEVADA</v>
      </c>
      <c r="B278" s="1" t="str">
        <f>TRESMILES!D278</f>
        <v>Panderón de Peñón Colorado</v>
      </c>
      <c r="C278" s="1" t="str">
        <f>IF(TRESMILES!E278="","",TRESMILES!E278)</f>
        <v/>
      </c>
      <c r="D278" s="1">
        <f>TRESMILES!F278</f>
        <v>3113</v>
      </c>
      <c r="E278" s="1" t="str">
        <f>TRESMILES!G278&amp;", "&amp;TRESMILES!H278</f>
        <v>37.0353722, -3.4111095</v>
      </c>
      <c r="F278" s="50" t="str">
        <f>IF(TRESMILES!I278="","",TRESMILES!I278)</f>
        <v>Sin clasificar</v>
      </c>
      <c r="G278" s="50" t="str">
        <f>TRESMILES!Z278</f>
        <v>&lt;a style='display: block; text-align: center; padding: 0px 0; font-size: 1.4em;' href='https://tresmiles.es/mapa.html?lat=37.0353722&amp;lon=-3.4111095&amp;zoom=17'&gt;&lt;img src='/wp-content/uploads/icono-mapa-topografico-small.png' alt='Mapa' title='Mapa'&gt;&lt;/a&gt;</v>
      </c>
      <c r="H278" s="1" t="str">
        <f>TRESMILES!AA278</f>
        <v/>
      </c>
    </row>
    <row r="279" spans="1:8" x14ac:dyDescent="0.35">
      <c r="A279" s="1" t="str">
        <f>TRESMILES!C279</f>
        <v>SIERRA NEVADA</v>
      </c>
      <c r="B279" s="1" t="str">
        <f>TRESMILES!D279</f>
        <v>Crestón de Río Seco Oriental</v>
      </c>
      <c r="C279" s="1" t="str">
        <f>IF(TRESMILES!E279="","",TRESMILES!E279)</f>
        <v/>
      </c>
      <c r="D279" s="1">
        <f>TRESMILES!F279</f>
        <v>3108</v>
      </c>
      <c r="E279" s="1" t="str">
        <f>TRESMILES!G279&amp;", "&amp;TRESMILES!H279</f>
        <v>37.05446, -3.34107</v>
      </c>
      <c r="F279" s="50" t="str">
        <f>IF(TRESMILES!I279="","",TRESMILES!I279)</f>
        <v>Sin clasificar</v>
      </c>
      <c r="G279" s="50" t="str">
        <f>TRESMILES!Z279</f>
        <v>&lt;a style='display: block; text-align: center; padding: 0px 0; font-size: 1.4em;' href='https://tresmiles.es/mapa.html?lat=37.05446&amp;lon=-3.34107&amp;zoom=17'&gt;&lt;img src='/wp-content/uploads/icono-mapa-topografico-small.png' alt='Mapa' title='Mapa'&gt;&lt;/a&gt;</v>
      </c>
      <c r="H279" s="1" t="str">
        <f>TRESMILES!AA279</f>
        <v/>
      </c>
    </row>
    <row r="280" spans="1:8" x14ac:dyDescent="0.35">
      <c r="A280" s="1" t="str">
        <f>TRESMILES!C280</f>
        <v>SIERRA NEVADA</v>
      </c>
      <c r="B280" s="1" t="str">
        <f>TRESMILES!D280</f>
        <v>Raspón de Río Seco SSE 1</v>
      </c>
      <c r="C280" s="1" t="str">
        <f>IF(TRESMILES!E280="","",TRESMILES!E280)</f>
        <v/>
      </c>
      <c r="D280" s="1">
        <f>TRESMILES!F280</f>
        <v>3106</v>
      </c>
      <c r="E280" s="1" t="str">
        <f>TRESMILES!G280&amp;", "&amp;TRESMILES!H280</f>
        <v>37.05462, -3.33992</v>
      </c>
      <c r="F280" s="50" t="str">
        <f>IF(TRESMILES!I280="","",TRESMILES!I280)</f>
        <v>Sin clasificar</v>
      </c>
      <c r="G280" s="50" t="str">
        <f>TRESMILES!Z280</f>
        <v>&lt;a style='display: block; text-align: center; padding: 0px 0; font-size: 1.4em;' href='https://tresmiles.es/mapa.html?lat=37.05462&amp;lon=-3.33992&amp;zoom=17'&gt;&lt;img src='/wp-content/uploads/icono-mapa-topografico-small.png' alt='Mapa' title='Mapa'&gt;&lt;/a&gt;</v>
      </c>
      <c r="H280" s="1" t="str">
        <f>TRESMILES!AA280</f>
        <v/>
      </c>
    </row>
    <row r="281" spans="1:8" x14ac:dyDescent="0.35">
      <c r="A281" s="1" t="str">
        <f>TRESMILES!C281</f>
        <v>SIERRA NEVADA</v>
      </c>
      <c r="B281" s="1" t="str">
        <f>TRESMILES!D281</f>
        <v>Cervatillos Oriental</v>
      </c>
      <c r="C281" s="1" t="str">
        <f>IF(TRESMILES!E281="","",TRESMILES!E281)</f>
        <v/>
      </c>
      <c r="D281" s="1">
        <f>TRESMILES!F281</f>
        <v>3105</v>
      </c>
      <c r="E281" s="1" t="str">
        <f>TRESMILES!G281&amp;", "&amp;TRESMILES!H281</f>
        <v>37.1141125, -3.2663868</v>
      </c>
      <c r="F281" s="50" t="str">
        <f>IF(TRESMILES!I281="","",TRESMILES!I281)</f>
        <v>Sin clasificar</v>
      </c>
      <c r="G281" s="50" t="str">
        <f>TRESMILES!Z281</f>
        <v>&lt;a style='display: block; text-align: center; padding: 0px 0; font-size: 1.4em;' href='https://tresmiles.es/mapa.html?lat=37.1141125&amp;lon=-3.2663868&amp;zoom=17'&gt;&lt;img src='/wp-content/uploads/icono-mapa-topografico-small.png' alt='Mapa' title='Mapa'&gt;&lt;/a&gt;</v>
      </c>
      <c r="H281" s="1" t="str">
        <f>TRESMILES!AA281</f>
        <v/>
      </c>
    </row>
    <row r="282" spans="1:8" x14ac:dyDescent="0.35">
      <c r="A282" s="1" t="str">
        <f>TRESMILES!C282</f>
        <v>SIERRA NEVADA</v>
      </c>
      <c r="B282" s="1" t="str">
        <f>TRESMILES!D282</f>
        <v>Puntal de las Calderetas</v>
      </c>
      <c r="C282" s="1" t="str">
        <f>IF(TRESMILES!E282="","",TRESMILES!E282)</f>
        <v/>
      </c>
      <c r="D282" s="1">
        <f>TRESMILES!F282</f>
        <v>3094</v>
      </c>
      <c r="E282" s="1" t="str">
        <f>TRESMILES!G282&amp;", "&amp;TRESMILES!H282</f>
        <v>37.0774163, -3.2917504</v>
      </c>
      <c r="F282" s="50" t="str">
        <f>IF(TRESMILES!I282="","",TRESMILES!I282)</f>
        <v>Sin clasificar</v>
      </c>
      <c r="G282" s="50" t="str">
        <f>TRESMILES!Z282</f>
        <v>&lt;a style='display: block; text-align: center; padding: 0px 0; font-size: 1.4em;' href='https://tresmiles.es/mapa.html?lat=37.0774163&amp;lon=-3.2917504&amp;zoom=17'&gt;&lt;img src='/wp-content/uploads/icono-mapa-topografico-small.png' alt='Mapa' title='Mapa'&gt;&lt;/a&gt;</v>
      </c>
      <c r="H282" s="1" t="str">
        <f>TRESMILES!AA282</f>
        <v/>
      </c>
    </row>
    <row r="283" spans="1:8" x14ac:dyDescent="0.35">
      <c r="A283" s="1" t="str">
        <f>TRESMILES!C283</f>
        <v>SIERRA NEVADA</v>
      </c>
      <c r="B283" s="1" t="str">
        <f>TRESMILES!D283</f>
        <v>Picón de Jérez / Picón de Jeres</v>
      </c>
      <c r="C283" s="1" t="str">
        <f>IF(TRESMILES!E283="","",TRESMILES!E283)</f>
        <v/>
      </c>
      <c r="D283" s="1">
        <f>TRESMILES!F283</f>
        <v>3088</v>
      </c>
      <c r="E283" s="1" t="str">
        <f>TRESMILES!G283&amp;", "&amp;TRESMILES!H283</f>
        <v>37.1239197, -3.2530133</v>
      </c>
      <c r="F283" s="50" t="str">
        <f>IF(TRESMILES!I283="","",TRESMILES!I283)</f>
        <v>Sin clasificar</v>
      </c>
      <c r="G283" s="50" t="str">
        <f>TRESMILES!Z283</f>
        <v>&lt;a style='display: block; text-align: center; padding: 0px 0; font-size: 1.4em;' href='https://tresmiles.es/mapa.html?lat=37.1239197&amp;lon=-3.2530133&amp;zoom=17'&gt;&lt;img src='/wp-content/uploads/icono-mapa-topografico-small.png' alt='Mapa' title='Mapa'&gt;&lt;/a&gt;</v>
      </c>
      <c r="H283" s="1" t="str">
        <f>TRESMILES!AA283</f>
        <v/>
      </c>
    </row>
    <row r="284" spans="1:8" x14ac:dyDescent="0.35">
      <c r="A284" s="1" t="str">
        <f>TRESMILES!C284</f>
        <v>SIERRA NEVADA</v>
      </c>
      <c r="B284" s="1" t="str">
        <f>TRESMILES!D284</f>
        <v>Pico Tajo Alto de los Machos</v>
      </c>
      <c r="C284" s="1" t="str">
        <f>IF(TRESMILES!E284="","",TRESMILES!E284)</f>
        <v/>
      </c>
      <c r="D284" s="1">
        <f>TRESMILES!F284</f>
        <v>3086</v>
      </c>
      <c r="E284" s="1" t="str">
        <f>TRESMILES!G284&amp;", "&amp;TRESMILES!H284</f>
        <v>37.0161693, -3.4062932</v>
      </c>
      <c r="F284" s="50" t="str">
        <f>IF(TRESMILES!I284="","",TRESMILES!I284)</f>
        <v>Sin clasificar</v>
      </c>
      <c r="G284" s="50" t="str">
        <f>TRESMILES!Z284</f>
        <v>&lt;a style='display: block; text-align: center; padding: 0px 0; font-size: 1.4em;' href='https://tresmiles.es/mapa.html?lat=37.0161693&amp;lon=-3.4062932&amp;zoom=17'&gt;&lt;img src='/wp-content/uploads/icono-mapa-topografico-small.png' alt='Mapa' title='Mapa'&gt;&lt;/a&gt;</v>
      </c>
      <c r="H284" s="1" t="str">
        <f>TRESMILES!AA284</f>
        <v/>
      </c>
    </row>
    <row r="285" spans="1:8" x14ac:dyDescent="0.35">
      <c r="A285" s="1" t="str">
        <f>TRESMILES!C285</f>
        <v>SIERRA NEVADA</v>
      </c>
      <c r="B285" s="1" t="str">
        <f>TRESMILES!D285</f>
        <v>Veta Grande / Cerro de los Machos Norte</v>
      </c>
      <c r="C285" s="1" t="str">
        <f>IF(TRESMILES!E285="","",TRESMILES!E285)</f>
        <v/>
      </c>
      <c r="D285" s="1">
        <f>TRESMILES!F285</f>
        <v>3084</v>
      </c>
      <c r="E285" s="1" t="str">
        <f>TRESMILES!G285&amp;", "&amp;TRESMILES!H285</f>
        <v>37.0631279, -3.3530640</v>
      </c>
      <c r="F285" s="50" t="str">
        <f>IF(TRESMILES!I285="","",TRESMILES!I285)</f>
        <v>Sin clasificar</v>
      </c>
      <c r="G285" s="50" t="str">
        <f>TRESMILES!Z285</f>
        <v>&lt;a style='display: block; text-align: center; padding: 0px 0; font-size: 1.4em;' href='https://tresmiles.es/mapa.html?lat=37.0631279&amp;lon=-3.3530640&amp;zoom=17'&gt;&lt;img src='/wp-content/uploads/icono-mapa-topografico-small.png' alt='Mapa' title='Mapa'&gt;&lt;/a&gt;</v>
      </c>
      <c r="H285" s="1" t="str">
        <f>TRESMILES!AA285</f>
        <v/>
      </c>
    </row>
    <row r="286" spans="1:8" x14ac:dyDescent="0.35">
      <c r="A286" s="1" t="str">
        <f>TRESMILES!C286</f>
        <v>SIERRA NEVADA</v>
      </c>
      <c r="B286" s="1" t="str">
        <f>TRESMILES!D286</f>
        <v>Tajo de la Cuerda</v>
      </c>
      <c r="C286" s="1" t="str">
        <f>IF(TRESMILES!E286="","",TRESMILES!E286)</f>
        <v/>
      </c>
      <c r="D286" s="1">
        <f>TRESMILES!F286</f>
        <v>3078</v>
      </c>
      <c r="E286" s="1" t="str">
        <f>TRESMILES!G286&amp;", "&amp;TRESMILES!H286</f>
        <v>37.03486, -3.39922</v>
      </c>
      <c r="F286" s="50" t="str">
        <f>IF(TRESMILES!I286="","",TRESMILES!I286)</f>
        <v>Sin clasificar</v>
      </c>
      <c r="G286" s="50" t="str">
        <f>TRESMILES!Z286</f>
        <v>&lt;a style='display: block; text-align: center; padding: 0px 0; font-size: 1.4em;' href='https://tresmiles.es/mapa.html?lat=37.03486&amp;lon=-3.39922&amp;zoom=17'&gt;&lt;img src='/wp-content/uploads/icono-mapa-topografico-small.png' alt='Mapa' title='Mapa'&gt;&lt;/a&gt;</v>
      </c>
      <c r="H286" s="1" t="str">
        <f>TRESMILES!AA286</f>
        <v/>
      </c>
    </row>
    <row r="287" spans="1:8" x14ac:dyDescent="0.35">
      <c r="A287" s="1" t="str">
        <f>TRESMILES!C287</f>
        <v>SIERRA NEVADA</v>
      </c>
      <c r="B287" s="1" t="str">
        <f>TRESMILES!D287</f>
        <v>Tajo Alto de los Machos Norte</v>
      </c>
      <c r="C287" s="1" t="str">
        <f>IF(TRESMILES!E287="","",TRESMILES!E287)</f>
        <v/>
      </c>
      <c r="D287" s="1">
        <f>TRESMILES!F287</f>
        <v>3072</v>
      </c>
      <c r="E287" s="1" t="str">
        <f>TRESMILES!G287&amp;", "&amp;TRESMILES!H287</f>
        <v>37.0196889, -3.4047639</v>
      </c>
      <c r="F287" s="50" t="str">
        <f>IF(TRESMILES!I287="","",TRESMILES!I287)</f>
        <v>Sin clasificar</v>
      </c>
      <c r="G287" s="50" t="str">
        <f>TRESMILES!Z287</f>
        <v>&lt;a style='display: block; text-align: center; padding: 0px 0; font-size: 1.4em;' href='https://tresmiles.es/mapa.html?lat=37.0196889&amp;lon=-3.4047639&amp;zoom=17'&gt;&lt;img src='/wp-content/uploads/icono-mapa-topografico-small.png' alt='Mapa' title='Mapa'&gt;&lt;/a&gt;</v>
      </c>
      <c r="H287" s="1" t="str">
        <f>TRESMILES!AA287</f>
        <v/>
      </c>
    </row>
    <row r="288" spans="1:8" x14ac:dyDescent="0.35">
      <c r="A288" s="1" t="str">
        <f>TRESMILES!C288</f>
        <v>SIERRA NEVADA</v>
      </c>
      <c r="B288" s="1" t="str">
        <f>TRESMILES!D288</f>
        <v>Puntal del Goterón</v>
      </c>
      <c r="C288" s="1" t="str">
        <f>IF(TRESMILES!E288="","",TRESMILES!E288)</f>
        <v/>
      </c>
      <c r="D288" s="1">
        <f>TRESMILES!F288</f>
        <v>3071</v>
      </c>
      <c r="E288" s="1" t="str">
        <f>TRESMILES!G288&amp;", "&amp;TRESMILES!H288</f>
        <v>37.0738038, -3.2943757</v>
      </c>
      <c r="F288" s="50" t="str">
        <f>IF(TRESMILES!I288="","",TRESMILES!I288)</f>
        <v>Sin clasificar</v>
      </c>
      <c r="G288" s="50" t="str">
        <f>TRESMILES!Z288</f>
        <v>&lt;a style='display: block; text-align: center; padding: 0px 0; font-size: 1.4em;' href='https://tresmiles.es/mapa.html?lat=37.0738038&amp;lon=-3.2943757&amp;zoom=17'&gt;&lt;img src='/wp-content/uploads/icono-mapa-topografico-small.png' alt='Mapa' title='Mapa'&gt;&lt;/a&gt;</v>
      </c>
      <c r="H288" s="1" t="str">
        <f>TRESMILES!AA288</f>
        <v/>
      </c>
    </row>
    <row r="289" spans="1:8" x14ac:dyDescent="0.35">
      <c r="A289" s="1" t="str">
        <f>TRESMILES!C289</f>
        <v>SIERRA NEVADA</v>
      </c>
      <c r="B289" s="1" t="str">
        <f>TRESMILES!D289</f>
        <v>Puntal de las Calderetas II</v>
      </c>
      <c r="C289" s="1" t="str">
        <f>IF(TRESMILES!E289="","",TRESMILES!E289)</f>
        <v/>
      </c>
      <c r="D289" s="1">
        <f>TRESMILES!F289</f>
        <v>3061</v>
      </c>
      <c r="E289" s="1" t="str">
        <f>TRESMILES!G289&amp;", "&amp;TRESMILES!H289</f>
        <v>37.0767652, -3.2914363</v>
      </c>
      <c r="F289" s="50" t="str">
        <f>IF(TRESMILES!I289="","",TRESMILES!I289)</f>
        <v>Sin clasificar</v>
      </c>
      <c r="G289" s="50" t="str">
        <f>TRESMILES!Z289</f>
        <v>&lt;a style='display: block; text-align: center; padding: 0px 0; font-size: 1.4em;' href='https://tresmiles.es/mapa.html?lat=37.0767652&amp;lon=-3.2914363&amp;zoom=17'&gt;&lt;img src='/wp-content/uploads/icono-mapa-topografico-small.png' alt='Mapa' title='Mapa'&gt;&lt;/a&gt;</v>
      </c>
      <c r="H289" s="1" t="str">
        <f>TRESMILES!AA289</f>
        <v/>
      </c>
    </row>
    <row r="290" spans="1:8" x14ac:dyDescent="0.35">
      <c r="A290" s="1" t="str">
        <f>TRESMILES!C290</f>
        <v>SIERRA NEVADA</v>
      </c>
      <c r="B290" s="1" t="str">
        <f>TRESMILES!D290</f>
        <v>Cerrillo Redondo</v>
      </c>
      <c r="C290" s="1" t="str">
        <f>IF(TRESMILES!E290="","",TRESMILES!E290)</f>
        <v/>
      </c>
      <c r="D290" s="1">
        <f>TRESMILES!F290</f>
        <v>3056</v>
      </c>
      <c r="E290" s="1" t="str">
        <f>TRESMILES!G290&amp;", "&amp;TRESMILES!H290</f>
        <v>37.0126841, -3.4098544</v>
      </c>
      <c r="F290" s="50" t="str">
        <f>IF(TRESMILES!I290="","",TRESMILES!I290)</f>
        <v>Sin clasificar</v>
      </c>
      <c r="G290" s="50" t="str">
        <f>TRESMILES!Z290</f>
        <v>&lt;a style='display: block; text-align: center; padding: 0px 0; font-size: 1.4em;' href='https://tresmiles.es/mapa.html?lat=37.0126841&amp;lon=-3.4098544&amp;zoom=17'&gt;&lt;img src='/wp-content/uploads/icono-mapa-topografico-small.png' alt='Mapa' title='Mapa'&gt;&lt;/a&gt;</v>
      </c>
      <c r="H290" s="1" t="str">
        <f>TRESMILES!AA290</f>
        <v/>
      </c>
    </row>
    <row r="291" spans="1:8" x14ac:dyDescent="0.35">
      <c r="A291" s="1" t="str">
        <f>TRESMILES!C291</f>
        <v>SIERRA NEVADA</v>
      </c>
      <c r="B291" s="1" t="str">
        <f>TRESMILES!D291</f>
        <v>Mirador de Ferrer</v>
      </c>
      <c r="C291" s="1" t="str">
        <f>IF(TRESMILES!E291="","",TRESMILES!E291)</f>
        <v/>
      </c>
      <c r="D291" s="1">
        <f>TRESMILES!F291</f>
        <v>3049</v>
      </c>
      <c r="E291" s="1" t="str">
        <f>TRESMILES!G291&amp;", "&amp;TRESMILES!H291</f>
        <v>37.0566214, -3.3420014</v>
      </c>
      <c r="F291" s="50" t="str">
        <f>IF(TRESMILES!I291="","",TRESMILES!I291)</f>
        <v>Sin clasificar</v>
      </c>
      <c r="G291" s="50" t="str">
        <f>TRESMILES!Z291</f>
        <v>&lt;a style='display: block; text-align: center; padding: 0px 0; font-size: 1.4em;' href='https://tresmiles.es/mapa.html?lat=37.0566214&amp;lon=-3.3420014&amp;zoom=17'&gt;&lt;img src='/wp-content/uploads/icono-mapa-topografico-small.png' alt='Mapa' title='Mapa'&gt;&lt;/a&gt;</v>
      </c>
      <c r="H291" s="1" t="str">
        <f>TRESMILES!AA291</f>
        <v/>
      </c>
    </row>
    <row r="292" spans="1:8" x14ac:dyDescent="0.35">
      <c r="A292" s="1" t="str">
        <f>TRESMILES!C292</f>
        <v>SIERRA NEVADA</v>
      </c>
      <c r="B292" s="1" t="str">
        <f>TRESMILES!D292</f>
        <v>Puntal Sur del Juego de Bolos</v>
      </c>
      <c r="C292" s="1" t="str">
        <f>IF(TRESMILES!E292="","",TRESMILES!E292)</f>
        <v/>
      </c>
      <c r="D292" s="1">
        <f>TRESMILES!F292</f>
        <v>3033</v>
      </c>
      <c r="E292" s="1" t="str">
        <f>TRESMILES!G292&amp;", "&amp;TRESMILES!H292</f>
        <v>37.06037, -3.32090</v>
      </c>
      <c r="F292" s="50" t="str">
        <f>IF(TRESMILES!I292="","",TRESMILES!I292)</f>
        <v>Sin clasificar</v>
      </c>
      <c r="G292" s="50" t="str">
        <f>TRESMILES!Z292</f>
        <v>&lt;a style='display: block; text-align: center; padding: 0px 0; font-size: 1.4em;' href='https://tresmiles.es/mapa.html?lat=37.06037&amp;lon=-3.32090&amp;zoom=17'&gt;&lt;img src='/wp-content/uploads/icono-mapa-topografico-small.png' alt='Mapa' title='Mapa'&gt;&lt;/a&gt;</v>
      </c>
      <c r="H292" s="1" t="str">
        <f>TRESMILES!AA292</f>
        <v/>
      </c>
    </row>
    <row r="293" spans="1:8" x14ac:dyDescent="0.35">
      <c r="A293" s="1" t="str">
        <f>TRESMILES!C293</f>
        <v>SIERRA NEVADA</v>
      </c>
      <c r="B293" s="1" t="str">
        <f>TRESMILES!D293</f>
        <v>Raspón de Río Seco SSE 2</v>
      </c>
      <c r="C293" s="1" t="str">
        <f>IF(TRESMILES!E293="","",TRESMILES!E293)</f>
        <v/>
      </c>
      <c r="D293" s="1">
        <f>TRESMILES!F293</f>
        <v>3031</v>
      </c>
      <c r="E293" s="1" t="str">
        <f>TRESMILES!G293&amp;", "&amp;TRESMILES!H293</f>
        <v>37.04777, -3.34733</v>
      </c>
      <c r="F293" s="50" t="str">
        <f>IF(TRESMILES!I293="","",TRESMILES!I293)</f>
        <v>Sin clasificar</v>
      </c>
      <c r="G293" s="50" t="str">
        <f>TRESMILES!Z293</f>
        <v>&lt;a style='display: block; text-align: center; padding: 0px 0; font-size: 1.4em;' href='https://tresmiles.es/mapa.html?lat=37.04777&amp;lon=-3.34733&amp;zoom=17'&gt;&lt;img src='/wp-content/uploads/icono-mapa-topografico-small.png' alt='Mapa' title='Mapa'&gt;&lt;/a&gt;</v>
      </c>
      <c r="H293" s="1" t="str">
        <f>TRESMILES!AA293</f>
        <v/>
      </c>
    </row>
    <row r="294" spans="1:8" x14ac:dyDescent="0.35">
      <c r="A294" s="1" t="str">
        <f>TRESMILES!C294</f>
        <v>SIERRA NEVADA</v>
      </c>
      <c r="B294" s="1" t="str">
        <f>TRESMILES!D294</f>
        <v>Cerrillo Redondo II</v>
      </c>
      <c r="C294" s="1" t="str">
        <f>IF(TRESMILES!E294="","",TRESMILES!E294)</f>
        <v/>
      </c>
      <c r="D294" s="1">
        <f>TRESMILES!F294</f>
        <v>3024</v>
      </c>
      <c r="E294" s="1" t="str">
        <f>TRESMILES!G294&amp;", "&amp;TRESMILES!H294</f>
        <v>37.006967, -3.416014</v>
      </c>
      <c r="F294" s="50" t="str">
        <f>IF(TRESMILES!I294="","",TRESMILES!I294)</f>
        <v>Sin clasificar</v>
      </c>
      <c r="G294" s="50" t="str">
        <f>TRESMILES!Z294</f>
        <v>&lt;a style='display: block; text-align: center; padding: 0px 0; font-size: 1.4em;' href='https://tresmiles.es/mapa.html?lat=37.006967&amp;lon=-3.416014&amp;zoom=17'&gt;&lt;img src='/wp-content/uploads/icono-mapa-topografico-small.png' alt='Mapa' title='Mapa'&gt;&lt;/a&gt;</v>
      </c>
      <c r="H294" s="1" t="str">
        <f>TRESMILES!AA294</f>
        <v/>
      </c>
    </row>
    <row r="295" spans="1:8" x14ac:dyDescent="0.35">
      <c r="A295" s="1" t="str">
        <f>TRESMILES!C295</f>
        <v>SIERRA NEVADA</v>
      </c>
      <c r="B295" s="1" t="str">
        <f>TRESMILES!D295</f>
        <v>Pico Juego de Bolos</v>
      </c>
      <c r="C295" s="1" t="str">
        <f>IF(TRESMILES!E295="","",TRESMILES!E295)</f>
        <v/>
      </c>
      <c r="D295" s="1">
        <f>TRESMILES!F295</f>
        <v>3021</v>
      </c>
      <c r="E295" s="1" t="str">
        <f>TRESMILES!G295&amp;", "&amp;TRESMILES!H295</f>
        <v>37.0627723, -3.3215598</v>
      </c>
      <c r="F295" s="50" t="str">
        <f>IF(TRESMILES!I295="","",TRESMILES!I295)</f>
        <v>Sin clasificar</v>
      </c>
      <c r="G295" s="50" t="str">
        <f>TRESMILES!Z295</f>
        <v>&lt;a style='display: block; text-align: center; padding: 0px 0; font-size: 1.4em;' href='https://tresmiles.es/mapa.html?lat=37.0627723&amp;lon=-3.3215598&amp;zoom=17'&gt;&lt;img src='/wp-content/uploads/icono-mapa-topografico-small.png' alt='Mapa' title='Mapa'&gt;&lt;/a&gt;</v>
      </c>
      <c r="H295" s="1" t="str">
        <f>TRESMILES!AA295</f>
        <v/>
      </c>
    </row>
    <row r="296" spans="1:8" x14ac:dyDescent="0.35">
      <c r="A296" s="1" t="str">
        <f>TRESMILES!C296</f>
        <v>SIERRA NEVADA</v>
      </c>
      <c r="B296" s="1" t="str">
        <f>TRESMILES!D296</f>
        <v>Cerro del Caballo</v>
      </c>
      <c r="C296" s="1" t="str">
        <f>IF(TRESMILES!E296="","",TRESMILES!E296)</f>
        <v/>
      </c>
      <c r="D296" s="1">
        <f>TRESMILES!F296</f>
        <v>3011</v>
      </c>
      <c r="E296" s="1" t="str">
        <f>TRESMILES!G296&amp;", "&amp;TRESMILES!H296</f>
        <v>37.0119157, -3.4397817</v>
      </c>
      <c r="F296" s="50" t="str">
        <f>IF(TRESMILES!I296="","",TRESMILES!I296)</f>
        <v>Sin clasificar</v>
      </c>
      <c r="G296" s="50" t="str">
        <f>TRESMILES!Z296</f>
        <v>&lt;a style='display: block; text-align: center; padding: 0px 0; font-size: 1.4em;' href='https://tresmiles.es/mapa.html?lat=37.0119157&amp;lon=-3.4397817&amp;zoom=17'&gt;&lt;img src='/wp-content/uploads/icono-mapa-topografico-small.png' alt='Mapa' title='Mapa'&gt;&lt;/a&gt;</v>
      </c>
      <c r="H296" s="1" t="str">
        <f>TRESMILES!AA296</f>
        <v/>
      </c>
    </row>
    <row r="297" spans="1:8" x14ac:dyDescent="0.35">
      <c r="A297" s="1" t="str">
        <f>TRESMILES!C297</f>
        <v>SIERRA NEVADA</v>
      </c>
      <c r="B297" s="1" t="str">
        <f>TRESMILES!D297</f>
        <v>Tajos Altos</v>
      </c>
      <c r="C297" s="1" t="str">
        <f>IF(TRESMILES!E297="","",TRESMILES!E297)</f>
        <v/>
      </c>
      <c r="D297" s="1">
        <f>TRESMILES!F297</f>
        <v>3003</v>
      </c>
      <c r="E297" s="1" t="str">
        <f>TRESMILES!G297&amp;", "&amp;TRESMILES!H297</f>
        <v>37.0268247, -3.4218462</v>
      </c>
      <c r="F297" s="50" t="str">
        <f>IF(TRESMILES!I297="","",TRESMILES!I297)</f>
        <v>Sin clasificar</v>
      </c>
      <c r="G297" s="50" t="str">
        <f>TRESMILES!Z297</f>
        <v>&lt;a style='display: block; text-align: center; padding: 0px 0; font-size: 1.4em;' href='https://tresmiles.es/mapa.html?lat=37.0268247&amp;lon=-3.4218462&amp;zoom=17'&gt;&lt;img src='/wp-content/uploads/icono-mapa-topografico-small.png' alt='Mapa' title='Mapa'&gt;&lt;/a&gt;</v>
      </c>
      <c r="H297" s="1" t="str">
        <f>TRESMILES!AA297</f>
        <v/>
      </c>
    </row>
    <row r="298" spans="1:8" x14ac:dyDescent="0.35">
      <c r="A298" s="1" t="str">
        <f>TRESMILES!C298</f>
        <v>TEIDE</v>
      </c>
      <c r="B298" s="1" t="str">
        <f>TRESMILES!D298</f>
        <v>Teide</v>
      </c>
      <c r="C298" s="1" t="str">
        <f>IF(TRESMILES!E298="","",TRESMILES!E298)</f>
        <v/>
      </c>
      <c r="D298" s="1">
        <f>TRESMILES!F298</f>
        <v>3715</v>
      </c>
      <c r="E298" s="1" t="str">
        <f>TRESMILES!G298&amp;", "&amp;TRESMILES!H298</f>
        <v>28.272694, -16.642275</v>
      </c>
      <c r="F298" s="50" t="str">
        <f>IF(TRESMILES!I298="","",TRESMILES!I298)</f>
        <v>F</v>
      </c>
      <c r="G298" s="50" t="str">
        <f>TRESMILES!Z298</f>
        <v>&lt;a style='display: block; text-align: center; padding: 0px 0; font-size: 1.4em;' href='https://tresmiles.es/mapa.html?lat=28.272694&amp;lon=-16.642275&amp;zoom=17'&gt;&lt;img src='/wp-content/uploads/icono-mapa-topografico-small.png' alt='Mapa' title='Mapa'&gt;&lt;/a&gt;</v>
      </c>
      <c r="H298" s="1" t="str">
        <f>TRESMILES!AA298</f>
        <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6CC5D-A05F-4615-B436-C5957206D965}">
  <dimension ref="A1:H298"/>
  <sheetViews>
    <sheetView topLeftCell="A254" workbookViewId="0">
      <selection activeCell="A254" sqref="A1:XFD1048576"/>
    </sheetView>
  </sheetViews>
  <sheetFormatPr baseColWidth="10" defaultColWidth="13.08203125" defaultRowHeight="15.5" x14ac:dyDescent="0.35"/>
  <sheetData>
    <row r="1" spans="1:8" x14ac:dyDescent="0.35">
      <c r="A1" t="s">
        <v>12</v>
      </c>
      <c r="B1" t="s">
        <v>1231</v>
      </c>
      <c r="C1" t="s">
        <v>552</v>
      </c>
      <c r="D1" t="s">
        <v>44</v>
      </c>
      <c r="E1" t="s">
        <v>1460</v>
      </c>
      <c r="F1" t="s">
        <v>1457</v>
      </c>
      <c r="G1" t="s">
        <v>1632</v>
      </c>
      <c r="H1" t="s">
        <v>1633</v>
      </c>
    </row>
    <row r="2" spans="1:8" x14ac:dyDescent="0.35">
      <c r="A2" t="s">
        <v>1897</v>
      </c>
      <c r="B2" t="s">
        <v>29</v>
      </c>
      <c r="C2" t="s">
        <v>331</v>
      </c>
      <c r="D2">
        <v>3404</v>
      </c>
      <c r="E2" t="s">
        <v>1261</v>
      </c>
      <c r="F2" t="s">
        <v>50</v>
      </c>
      <c r="G2" t="s">
        <v>1668</v>
      </c>
      <c r="H2" t="s">
        <v>4</v>
      </c>
    </row>
    <row r="3" spans="1:8" x14ac:dyDescent="0.35">
      <c r="A3" t="s">
        <v>1897</v>
      </c>
      <c r="B3" t="s">
        <v>1193</v>
      </c>
      <c r="C3" t="s">
        <v>556</v>
      </c>
      <c r="D3">
        <v>3356</v>
      </c>
      <c r="E3" t="s">
        <v>1275</v>
      </c>
      <c r="F3" t="s">
        <v>47</v>
      </c>
      <c r="G3" t="s">
        <v>1669</v>
      </c>
      <c r="H3" t="s">
        <v>2324</v>
      </c>
    </row>
    <row r="4" spans="1:8" x14ac:dyDescent="0.35">
      <c r="A4" t="s">
        <v>1897</v>
      </c>
      <c r="B4" t="s">
        <v>1187</v>
      </c>
      <c r="C4" t="s">
        <v>4</v>
      </c>
      <c r="D4">
        <v>3350</v>
      </c>
      <c r="E4" t="s">
        <v>1237</v>
      </c>
      <c r="F4" t="s">
        <v>50</v>
      </c>
      <c r="G4" t="s">
        <v>1670</v>
      </c>
      <c r="H4" t="s">
        <v>2291</v>
      </c>
    </row>
    <row r="5" spans="1:8" x14ac:dyDescent="0.35">
      <c r="A5" t="s">
        <v>1897</v>
      </c>
      <c r="B5" t="s">
        <v>325</v>
      </c>
      <c r="C5" t="s">
        <v>326</v>
      </c>
      <c r="D5">
        <v>3349</v>
      </c>
      <c r="E5" t="s">
        <v>1267</v>
      </c>
      <c r="F5" t="s">
        <v>50</v>
      </c>
      <c r="G5" t="s">
        <v>1671</v>
      </c>
      <c r="H5" t="s">
        <v>4</v>
      </c>
    </row>
    <row r="6" spans="1:8" x14ac:dyDescent="0.35">
      <c r="A6" t="s">
        <v>1897</v>
      </c>
      <c r="B6" t="s">
        <v>26</v>
      </c>
      <c r="C6" t="s">
        <v>333</v>
      </c>
      <c r="D6">
        <v>3345</v>
      </c>
      <c r="E6" t="s">
        <v>1254</v>
      </c>
      <c r="F6" t="s">
        <v>50</v>
      </c>
      <c r="G6" t="s">
        <v>1672</v>
      </c>
      <c r="H6" t="s">
        <v>4</v>
      </c>
    </row>
    <row r="7" spans="1:8" x14ac:dyDescent="0.35">
      <c r="A7" t="s">
        <v>1897</v>
      </c>
      <c r="B7" t="s">
        <v>1482</v>
      </c>
      <c r="C7" t="s">
        <v>588</v>
      </c>
      <c r="D7">
        <v>3343</v>
      </c>
      <c r="E7" t="s">
        <v>1232</v>
      </c>
      <c r="F7" t="s">
        <v>50</v>
      </c>
      <c r="G7" t="s">
        <v>1673</v>
      </c>
      <c r="H7" t="s">
        <v>2291</v>
      </c>
    </row>
    <row r="8" spans="1:8" x14ac:dyDescent="0.35">
      <c r="A8" t="s">
        <v>1897</v>
      </c>
      <c r="B8" t="s">
        <v>320</v>
      </c>
      <c r="C8" t="s">
        <v>321</v>
      </c>
      <c r="D8">
        <v>3312</v>
      </c>
      <c r="E8" t="s">
        <v>1265</v>
      </c>
      <c r="F8" t="s">
        <v>51</v>
      </c>
      <c r="G8" t="s">
        <v>1674</v>
      </c>
      <c r="H8" t="s">
        <v>4</v>
      </c>
    </row>
    <row r="9" spans="1:8" x14ac:dyDescent="0.35">
      <c r="A9" t="s">
        <v>1897</v>
      </c>
      <c r="B9" t="s">
        <v>1498</v>
      </c>
      <c r="C9" t="s">
        <v>330</v>
      </c>
      <c r="D9">
        <v>3302</v>
      </c>
      <c r="E9" t="s">
        <v>1277</v>
      </c>
      <c r="F9" t="s">
        <v>52</v>
      </c>
      <c r="G9" t="s">
        <v>1675</v>
      </c>
      <c r="H9" t="s">
        <v>4</v>
      </c>
    </row>
    <row r="10" spans="1:8" x14ac:dyDescent="0.35">
      <c r="A10" t="s">
        <v>1897</v>
      </c>
      <c r="B10" t="s">
        <v>327</v>
      </c>
      <c r="C10" t="s">
        <v>328</v>
      </c>
      <c r="D10">
        <v>3297</v>
      </c>
      <c r="E10" t="s">
        <v>1264</v>
      </c>
      <c r="F10" t="s">
        <v>52</v>
      </c>
      <c r="G10" t="s">
        <v>1676</v>
      </c>
      <c r="H10" t="s">
        <v>4</v>
      </c>
    </row>
    <row r="11" spans="1:8" x14ac:dyDescent="0.35">
      <c r="A11" t="s">
        <v>1897</v>
      </c>
      <c r="B11" t="s">
        <v>334</v>
      </c>
      <c r="C11" t="s">
        <v>559</v>
      </c>
      <c r="D11">
        <v>3289</v>
      </c>
      <c r="E11" t="s">
        <v>1266</v>
      </c>
      <c r="F11" t="s">
        <v>50</v>
      </c>
      <c r="G11" t="s">
        <v>1677</v>
      </c>
      <c r="H11" t="s">
        <v>4</v>
      </c>
    </row>
    <row r="12" spans="1:8" x14ac:dyDescent="0.35">
      <c r="A12" t="s">
        <v>1897</v>
      </c>
      <c r="B12" t="s">
        <v>1501</v>
      </c>
      <c r="C12" t="s">
        <v>329</v>
      </c>
      <c r="D12">
        <v>3281</v>
      </c>
      <c r="E12" t="s">
        <v>1281</v>
      </c>
      <c r="F12" t="s">
        <v>52</v>
      </c>
      <c r="G12" t="s">
        <v>1678</v>
      </c>
      <c r="H12" t="s">
        <v>4</v>
      </c>
    </row>
    <row r="13" spans="1:8" x14ac:dyDescent="0.35">
      <c r="A13" t="s">
        <v>1897</v>
      </c>
      <c r="B13" t="s">
        <v>610</v>
      </c>
      <c r="C13" t="s">
        <v>558</v>
      </c>
      <c r="D13">
        <v>3272</v>
      </c>
      <c r="E13" t="s">
        <v>1257</v>
      </c>
      <c r="F13" t="s">
        <v>49</v>
      </c>
      <c r="G13" t="s">
        <v>1679</v>
      </c>
      <c r="H13" t="s">
        <v>4</v>
      </c>
    </row>
    <row r="14" spans="1:8" x14ac:dyDescent="0.35">
      <c r="A14" t="s">
        <v>1897</v>
      </c>
      <c r="B14" t="s">
        <v>1495</v>
      </c>
      <c r="C14" t="s">
        <v>557</v>
      </c>
      <c r="D14">
        <v>3272</v>
      </c>
      <c r="E14" t="s">
        <v>1276</v>
      </c>
      <c r="F14" t="s">
        <v>53</v>
      </c>
      <c r="G14" t="s">
        <v>1680</v>
      </c>
      <c r="H14" t="s">
        <v>4</v>
      </c>
    </row>
    <row r="15" spans="1:8" x14ac:dyDescent="0.35">
      <c r="A15" t="s">
        <v>1897</v>
      </c>
      <c r="B15" t="s">
        <v>956</v>
      </c>
      <c r="C15" t="s">
        <v>561</v>
      </c>
      <c r="D15">
        <v>3270</v>
      </c>
      <c r="E15" t="s">
        <v>1235</v>
      </c>
      <c r="F15" t="s">
        <v>4</v>
      </c>
      <c r="G15" t="s">
        <v>1681</v>
      </c>
      <c r="H15" t="s">
        <v>2271</v>
      </c>
    </row>
    <row r="16" spans="1:8" x14ac:dyDescent="0.35">
      <c r="A16" t="s">
        <v>1897</v>
      </c>
      <c r="B16" t="s">
        <v>317</v>
      </c>
      <c r="C16" t="s">
        <v>318</v>
      </c>
      <c r="D16">
        <v>3266</v>
      </c>
      <c r="E16" t="s">
        <v>1259</v>
      </c>
      <c r="F16" t="s">
        <v>52</v>
      </c>
      <c r="G16" t="s">
        <v>1682</v>
      </c>
      <c r="H16" t="s">
        <v>1634</v>
      </c>
    </row>
    <row r="17" spans="1:8" x14ac:dyDescent="0.35">
      <c r="A17" t="s">
        <v>1897</v>
      </c>
      <c r="B17" t="s">
        <v>957</v>
      </c>
      <c r="C17" t="s">
        <v>562</v>
      </c>
      <c r="D17">
        <v>3261</v>
      </c>
      <c r="E17" t="s">
        <v>1233</v>
      </c>
      <c r="F17" t="s">
        <v>4</v>
      </c>
      <c r="G17" t="s">
        <v>1684</v>
      </c>
      <c r="H17" t="s">
        <v>2272</v>
      </c>
    </row>
    <row r="18" spans="1:8" x14ac:dyDescent="0.35">
      <c r="A18" t="s">
        <v>1897</v>
      </c>
      <c r="B18" t="s">
        <v>1491</v>
      </c>
      <c r="C18" t="s">
        <v>319</v>
      </c>
      <c r="D18">
        <v>3261</v>
      </c>
      <c r="E18" t="s">
        <v>1258</v>
      </c>
      <c r="F18" t="s">
        <v>46</v>
      </c>
      <c r="G18" t="s">
        <v>1683</v>
      </c>
      <c r="H18" t="s">
        <v>4</v>
      </c>
    </row>
    <row r="19" spans="1:8" x14ac:dyDescent="0.35">
      <c r="A19" t="s">
        <v>1897</v>
      </c>
      <c r="B19" t="s">
        <v>1189</v>
      </c>
      <c r="C19" t="s">
        <v>336</v>
      </c>
      <c r="D19">
        <v>3251</v>
      </c>
      <c r="E19" t="s">
        <v>1269</v>
      </c>
      <c r="F19" t="s">
        <v>50</v>
      </c>
      <c r="G19" t="s">
        <v>1685</v>
      </c>
      <c r="H19" t="s">
        <v>4</v>
      </c>
    </row>
    <row r="20" spans="1:8" x14ac:dyDescent="0.35">
      <c r="A20" t="s">
        <v>1897</v>
      </c>
      <c r="B20" t="s">
        <v>1207</v>
      </c>
      <c r="C20" t="s">
        <v>4</v>
      </c>
      <c r="D20">
        <v>3235</v>
      </c>
      <c r="E20" t="s">
        <v>1243</v>
      </c>
      <c r="F20" t="s">
        <v>47</v>
      </c>
      <c r="G20" t="s">
        <v>1686</v>
      </c>
      <c r="H20" t="s">
        <v>2273</v>
      </c>
    </row>
    <row r="21" spans="1:8" x14ac:dyDescent="0.35">
      <c r="A21" t="s">
        <v>1897</v>
      </c>
      <c r="B21" t="s">
        <v>24</v>
      </c>
      <c r="C21" t="s">
        <v>611</v>
      </c>
      <c r="D21">
        <v>3226</v>
      </c>
      <c r="E21" t="s">
        <v>1247</v>
      </c>
      <c r="F21" t="s">
        <v>50</v>
      </c>
      <c r="G21" t="s">
        <v>1687</v>
      </c>
      <c r="H21" t="s">
        <v>4</v>
      </c>
    </row>
    <row r="22" spans="1:8" x14ac:dyDescent="0.35">
      <c r="A22" t="s">
        <v>1897</v>
      </c>
      <c r="B22" t="s">
        <v>313</v>
      </c>
      <c r="C22" t="s">
        <v>314</v>
      </c>
      <c r="D22">
        <v>3215</v>
      </c>
      <c r="E22" t="s">
        <v>1273</v>
      </c>
      <c r="F22" t="s">
        <v>50</v>
      </c>
      <c r="G22" t="s">
        <v>1688</v>
      </c>
      <c r="H22" t="s">
        <v>1635</v>
      </c>
    </row>
    <row r="23" spans="1:8" x14ac:dyDescent="0.35">
      <c r="A23" t="s">
        <v>1897</v>
      </c>
      <c r="B23" t="s">
        <v>1614</v>
      </c>
      <c r="C23" t="s">
        <v>4</v>
      </c>
      <c r="D23">
        <v>3206</v>
      </c>
      <c r="E23" t="s">
        <v>1240</v>
      </c>
      <c r="F23" t="s">
        <v>50</v>
      </c>
      <c r="G23" t="s">
        <v>1689</v>
      </c>
      <c r="H23" t="s">
        <v>2291</v>
      </c>
    </row>
    <row r="24" spans="1:8" x14ac:dyDescent="0.35">
      <c r="A24" t="s">
        <v>1897</v>
      </c>
      <c r="B24" t="s">
        <v>958</v>
      </c>
      <c r="C24" t="s">
        <v>339</v>
      </c>
      <c r="D24">
        <v>3205</v>
      </c>
      <c r="E24" t="s">
        <v>1612</v>
      </c>
      <c r="F24" t="s">
        <v>50</v>
      </c>
      <c r="G24" t="s">
        <v>1690</v>
      </c>
      <c r="H24" t="s">
        <v>2300</v>
      </c>
    </row>
    <row r="25" spans="1:8" x14ac:dyDescent="0.35">
      <c r="A25" t="s">
        <v>1897</v>
      </c>
      <c r="B25" t="s">
        <v>1496</v>
      </c>
      <c r="C25" t="s">
        <v>337</v>
      </c>
      <c r="D25">
        <v>3199</v>
      </c>
      <c r="E25" t="s">
        <v>1272</v>
      </c>
      <c r="F25" t="s">
        <v>50</v>
      </c>
      <c r="G25" t="s">
        <v>1691</v>
      </c>
      <c r="H25" t="s">
        <v>4</v>
      </c>
    </row>
    <row r="26" spans="1:8" x14ac:dyDescent="0.35">
      <c r="A26" t="s">
        <v>1897</v>
      </c>
      <c r="B26" t="s">
        <v>960</v>
      </c>
      <c r="C26" t="s">
        <v>312</v>
      </c>
      <c r="D26">
        <v>3187</v>
      </c>
      <c r="E26" t="s">
        <v>1270</v>
      </c>
      <c r="F26" t="s">
        <v>51</v>
      </c>
      <c r="G26" t="s">
        <v>1692</v>
      </c>
      <c r="H26" t="s">
        <v>1636</v>
      </c>
    </row>
    <row r="27" spans="1:8" x14ac:dyDescent="0.35">
      <c r="A27" t="s">
        <v>1897</v>
      </c>
      <c r="B27" t="s">
        <v>1497</v>
      </c>
      <c r="C27" t="s">
        <v>4</v>
      </c>
      <c r="D27">
        <v>3170</v>
      </c>
      <c r="E27" t="s">
        <v>1244</v>
      </c>
      <c r="F27" t="s">
        <v>51</v>
      </c>
      <c r="G27" t="s">
        <v>1693</v>
      </c>
      <c r="H27" t="s">
        <v>2291</v>
      </c>
    </row>
    <row r="28" spans="1:8" x14ac:dyDescent="0.35">
      <c r="A28" t="s">
        <v>1897</v>
      </c>
      <c r="B28" t="s">
        <v>1204</v>
      </c>
      <c r="C28" t="s">
        <v>316</v>
      </c>
      <c r="D28">
        <v>3153</v>
      </c>
      <c r="E28" t="s">
        <v>1268</v>
      </c>
      <c r="F28" t="s">
        <v>49</v>
      </c>
      <c r="G28" t="s">
        <v>1694</v>
      </c>
      <c r="H28" t="s">
        <v>4</v>
      </c>
    </row>
    <row r="29" spans="1:8" x14ac:dyDescent="0.35">
      <c r="A29" t="s">
        <v>1897</v>
      </c>
      <c r="B29" t="s">
        <v>1203</v>
      </c>
      <c r="C29" t="s">
        <v>315</v>
      </c>
      <c r="D29">
        <v>3152</v>
      </c>
      <c r="E29" t="s">
        <v>1271</v>
      </c>
      <c r="F29" t="s">
        <v>49</v>
      </c>
      <c r="G29" t="s">
        <v>1695</v>
      </c>
      <c r="H29" t="s">
        <v>1637</v>
      </c>
    </row>
    <row r="30" spans="1:8" x14ac:dyDescent="0.35">
      <c r="A30" t="s">
        <v>1897</v>
      </c>
      <c r="B30" t="s">
        <v>1499</v>
      </c>
      <c r="C30" t="s">
        <v>4</v>
      </c>
      <c r="D30">
        <v>3148</v>
      </c>
      <c r="E30" t="s">
        <v>1245</v>
      </c>
      <c r="F30" t="s">
        <v>49</v>
      </c>
      <c r="G30" t="s">
        <v>1696</v>
      </c>
      <c r="H30" t="s">
        <v>2274</v>
      </c>
    </row>
    <row r="31" spans="1:8" x14ac:dyDescent="0.35">
      <c r="A31" t="s">
        <v>1897</v>
      </c>
      <c r="B31" t="s">
        <v>1485</v>
      </c>
      <c r="C31" t="s">
        <v>4</v>
      </c>
      <c r="D31">
        <v>3146</v>
      </c>
      <c r="E31" t="s">
        <v>1239</v>
      </c>
      <c r="F31" t="s">
        <v>49</v>
      </c>
      <c r="G31" t="s">
        <v>1697</v>
      </c>
      <c r="H31" t="s">
        <v>2291</v>
      </c>
    </row>
    <row r="32" spans="1:8" x14ac:dyDescent="0.35">
      <c r="A32" t="s">
        <v>1897</v>
      </c>
      <c r="B32" t="s">
        <v>1196</v>
      </c>
      <c r="C32" t="s">
        <v>4</v>
      </c>
      <c r="D32">
        <v>3136</v>
      </c>
      <c r="E32" t="s">
        <v>1242</v>
      </c>
      <c r="F32" t="s">
        <v>50</v>
      </c>
      <c r="G32" t="s">
        <v>1698</v>
      </c>
      <c r="H32" t="s">
        <v>2291</v>
      </c>
    </row>
    <row r="33" spans="1:8" x14ac:dyDescent="0.35">
      <c r="A33" t="s">
        <v>1897</v>
      </c>
      <c r="B33" t="s">
        <v>1494</v>
      </c>
      <c r="C33" t="s">
        <v>594</v>
      </c>
      <c r="D33">
        <v>3132</v>
      </c>
      <c r="E33" t="s">
        <v>1274</v>
      </c>
      <c r="F33" t="s">
        <v>49</v>
      </c>
      <c r="G33" t="s">
        <v>1699</v>
      </c>
      <c r="H33" t="s">
        <v>1638</v>
      </c>
    </row>
    <row r="34" spans="1:8" x14ac:dyDescent="0.35">
      <c r="A34" t="s">
        <v>1897</v>
      </c>
      <c r="B34" t="s">
        <v>1196</v>
      </c>
      <c r="C34" t="s">
        <v>310</v>
      </c>
      <c r="D34">
        <v>3121</v>
      </c>
      <c r="E34" t="s">
        <v>1253</v>
      </c>
      <c r="F34" t="s">
        <v>50</v>
      </c>
      <c r="G34" t="s">
        <v>1700</v>
      </c>
      <c r="H34" t="s">
        <v>4</v>
      </c>
    </row>
    <row r="35" spans="1:8" x14ac:dyDescent="0.35">
      <c r="A35" t="s">
        <v>1897</v>
      </c>
      <c r="B35" t="s">
        <v>1500</v>
      </c>
      <c r="C35" t="s">
        <v>596</v>
      </c>
      <c r="D35">
        <v>3116</v>
      </c>
      <c r="E35" t="s">
        <v>1279</v>
      </c>
      <c r="F35" t="s">
        <v>54</v>
      </c>
      <c r="G35" t="s">
        <v>1701</v>
      </c>
      <c r="H35" t="s">
        <v>4</v>
      </c>
    </row>
    <row r="36" spans="1:8" x14ac:dyDescent="0.35">
      <c r="A36" t="s">
        <v>1897</v>
      </c>
      <c r="B36" t="s">
        <v>1490</v>
      </c>
      <c r="C36" t="s">
        <v>311</v>
      </c>
      <c r="D36">
        <v>3113</v>
      </c>
      <c r="E36" t="s">
        <v>1256</v>
      </c>
      <c r="F36" t="s">
        <v>52</v>
      </c>
      <c r="G36" t="s">
        <v>1702</v>
      </c>
      <c r="H36" t="s">
        <v>4</v>
      </c>
    </row>
    <row r="37" spans="1:8" x14ac:dyDescent="0.35">
      <c r="A37" t="s">
        <v>1897</v>
      </c>
      <c r="B37" t="s">
        <v>1492</v>
      </c>
      <c r="C37" t="s">
        <v>308</v>
      </c>
      <c r="D37">
        <v>3112</v>
      </c>
      <c r="E37" t="s">
        <v>1260</v>
      </c>
      <c r="F37" t="s">
        <v>50</v>
      </c>
      <c r="G37" t="s">
        <v>1703</v>
      </c>
      <c r="H37" t="s">
        <v>4</v>
      </c>
    </row>
    <row r="38" spans="1:8" x14ac:dyDescent="0.35">
      <c r="A38" t="s">
        <v>1897</v>
      </c>
      <c r="B38" t="s">
        <v>1221</v>
      </c>
      <c r="C38" t="s">
        <v>571</v>
      </c>
      <c r="D38">
        <v>3088</v>
      </c>
      <c r="E38" t="s">
        <v>1234</v>
      </c>
      <c r="F38" t="s">
        <v>48</v>
      </c>
      <c r="G38" t="s">
        <v>1704</v>
      </c>
      <c r="H38" t="s">
        <v>2275</v>
      </c>
    </row>
    <row r="39" spans="1:8" x14ac:dyDescent="0.35">
      <c r="A39" t="s">
        <v>1897</v>
      </c>
      <c r="B39" t="s">
        <v>1198</v>
      </c>
      <c r="C39" t="s">
        <v>4</v>
      </c>
      <c r="D39">
        <v>3087</v>
      </c>
      <c r="E39" t="s">
        <v>1241</v>
      </c>
      <c r="F39" t="s">
        <v>49</v>
      </c>
      <c r="G39" t="s">
        <v>1705</v>
      </c>
      <c r="H39" t="s">
        <v>2276</v>
      </c>
    </row>
    <row r="40" spans="1:8" x14ac:dyDescent="0.35">
      <c r="A40" t="s">
        <v>1897</v>
      </c>
      <c r="B40" t="s">
        <v>1195</v>
      </c>
      <c r="C40" t="s">
        <v>572</v>
      </c>
      <c r="D40">
        <v>3077</v>
      </c>
      <c r="E40" t="s">
        <v>1575</v>
      </c>
      <c r="F40" t="s">
        <v>54</v>
      </c>
      <c r="G40" t="s">
        <v>1706</v>
      </c>
      <c r="H40" t="s">
        <v>1639</v>
      </c>
    </row>
    <row r="41" spans="1:8" x14ac:dyDescent="0.35">
      <c r="A41" t="s">
        <v>1897</v>
      </c>
      <c r="B41" t="s">
        <v>25</v>
      </c>
      <c r="C41" t="s">
        <v>598</v>
      </c>
      <c r="D41">
        <v>3073</v>
      </c>
      <c r="E41" t="s">
        <v>1249</v>
      </c>
      <c r="F41" t="s">
        <v>48</v>
      </c>
      <c r="G41" t="s">
        <v>1707</v>
      </c>
      <c r="H41" t="s">
        <v>4</v>
      </c>
    </row>
    <row r="42" spans="1:8" x14ac:dyDescent="0.35">
      <c r="A42" t="s">
        <v>1897</v>
      </c>
      <c r="B42" t="s">
        <v>1483</v>
      </c>
      <c r="C42" t="s">
        <v>575</v>
      </c>
      <c r="D42">
        <v>3061</v>
      </c>
      <c r="E42" t="s">
        <v>1248</v>
      </c>
      <c r="F42" t="s">
        <v>49</v>
      </c>
      <c r="G42" t="s">
        <v>1708</v>
      </c>
      <c r="H42" t="s">
        <v>1640</v>
      </c>
    </row>
    <row r="43" spans="1:8" x14ac:dyDescent="0.35">
      <c r="A43" t="s">
        <v>1897</v>
      </c>
      <c r="B43" t="s">
        <v>27</v>
      </c>
      <c r="C43" t="s">
        <v>576</v>
      </c>
      <c r="D43">
        <v>3059</v>
      </c>
      <c r="E43" t="s">
        <v>1263</v>
      </c>
      <c r="F43" t="s">
        <v>52</v>
      </c>
      <c r="G43" t="s">
        <v>1709</v>
      </c>
      <c r="H43" t="s">
        <v>4</v>
      </c>
    </row>
    <row r="44" spans="1:8" x14ac:dyDescent="0.35">
      <c r="A44" t="s">
        <v>1897</v>
      </c>
      <c r="B44" t="s">
        <v>1480</v>
      </c>
      <c r="C44" t="s">
        <v>4</v>
      </c>
      <c r="D44">
        <v>3054</v>
      </c>
      <c r="E44" t="s">
        <v>1238</v>
      </c>
      <c r="F44" t="s">
        <v>49</v>
      </c>
      <c r="G44" t="s">
        <v>1710</v>
      </c>
      <c r="H44" t="s">
        <v>2277</v>
      </c>
    </row>
    <row r="45" spans="1:8" x14ac:dyDescent="0.35">
      <c r="A45" t="s">
        <v>1897</v>
      </c>
      <c r="B45" t="s">
        <v>1190</v>
      </c>
      <c r="C45" t="s">
        <v>341</v>
      </c>
      <c r="D45">
        <v>3051</v>
      </c>
      <c r="E45" t="s">
        <v>1278</v>
      </c>
      <c r="F45" t="s">
        <v>50</v>
      </c>
      <c r="G45" t="s">
        <v>1711</v>
      </c>
      <c r="H45" t="s">
        <v>4</v>
      </c>
    </row>
    <row r="46" spans="1:8" x14ac:dyDescent="0.35">
      <c r="A46" t="s">
        <v>1897</v>
      </c>
      <c r="B46" t="s">
        <v>1194</v>
      </c>
      <c r="C46" t="s">
        <v>324</v>
      </c>
      <c r="D46">
        <v>3048</v>
      </c>
      <c r="E46" t="s">
        <v>1262</v>
      </c>
      <c r="F46" t="s">
        <v>52</v>
      </c>
      <c r="G46" t="s">
        <v>1712</v>
      </c>
      <c r="H46" t="s">
        <v>4</v>
      </c>
    </row>
    <row r="47" spans="1:8" x14ac:dyDescent="0.35">
      <c r="A47" t="s">
        <v>1897</v>
      </c>
      <c r="B47" t="s">
        <v>1487</v>
      </c>
      <c r="C47" t="s">
        <v>620</v>
      </c>
      <c r="D47">
        <v>3045</v>
      </c>
      <c r="E47" t="s">
        <v>1251</v>
      </c>
      <c r="F47" t="s">
        <v>48</v>
      </c>
      <c r="G47" t="s">
        <v>1713</v>
      </c>
      <c r="H47" t="s">
        <v>4</v>
      </c>
    </row>
    <row r="48" spans="1:8" x14ac:dyDescent="0.35">
      <c r="A48" t="s">
        <v>1897</v>
      </c>
      <c r="B48" t="s">
        <v>1481</v>
      </c>
      <c r="C48" t="s">
        <v>4</v>
      </c>
      <c r="D48">
        <v>3043</v>
      </c>
      <c r="E48" t="s">
        <v>1573</v>
      </c>
      <c r="F48" t="s">
        <v>49</v>
      </c>
      <c r="G48" t="s">
        <v>1714</v>
      </c>
      <c r="H48" t="s">
        <v>2278</v>
      </c>
    </row>
    <row r="49" spans="1:8" x14ac:dyDescent="0.35">
      <c r="A49" t="s">
        <v>1897</v>
      </c>
      <c r="B49" t="s">
        <v>1484</v>
      </c>
      <c r="C49" t="s">
        <v>579</v>
      </c>
      <c r="D49">
        <v>3041</v>
      </c>
      <c r="E49" t="s">
        <v>1574</v>
      </c>
      <c r="F49" t="s">
        <v>50</v>
      </c>
      <c r="G49" t="s">
        <v>1715</v>
      </c>
      <c r="H49" t="s">
        <v>4</v>
      </c>
    </row>
    <row r="50" spans="1:8" x14ac:dyDescent="0.35">
      <c r="A50" t="s">
        <v>1897</v>
      </c>
      <c r="B50" t="s">
        <v>1486</v>
      </c>
      <c r="C50" t="s">
        <v>580</v>
      </c>
      <c r="D50">
        <v>3038</v>
      </c>
      <c r="E50" t="s">
        <v>1250</v>
      </c>
      <c r="F50" t="s">
        <v>49</v>
      </c>
      <c r="G50" t="s">
        <v>1716</v>
      </c>
      <c r="H50" t="s">
        <v>1641</v>
      </c>
    </row>
    <row r="51" spans="1:8" x14ac:dyDescent="0.35">
      <c r="A51" t="s">
        <v>1897</v>
      </c>
      <c r="B51" t="s">
        <v>1479</v>
      </c>
      <c r="C51" t="s">
        <v>600</v>
      </c>
      <c r="D51">
        <v>3036</v>
      </c>
      <c r="E51" t="s">
        <v>1246</v>
      </c>
      <c r="F51" t="s">
        <v>51</v>
      </c>
      <c r="G51" t="s">
        <v>1717</v>
      </c>
      <c r="H51" t="s">
        <v>4</v>
      </c>
    </row>
    <row r="52" spans="1:8" x14ac:dyDescent="0.35">
      <c r="A52" t="s">
        <v>1897</v>
      </c>
      <c r="B52" t="s">
        <v>1488</v>
      </c>
      <c r="C52" t="s">
        <v>582</v>
      </c>
      <c r="D52">
        <v>3032</v>
      </c>
      <c r="E52" t="s">
        <v>1252</v>
      </c>
      <c r="F52" t="s">
        <v>51</v>
      </c>
      <c r="G52" t="s">
        <v>1718</v>
      </c>
      <c r="H52" t="s">
        <v>4</v>
      </c>
    </row>
    <row r="53" spans="1:8" x14ac:dyDescent="0.35">
      <c r="A53" t="s">
        <v>1897</v>
      </c>
      <c r="B53" t="s">
        <v>956</v>
      </c>
      <c r="C53" t="s">
        <v>322</v>
      </c>
      <c r="D53">
        <v>3022</v>
      </c>
      <c r="E53" t="s">
        <v>1236</v>
      </c>
      <c r="F53" t="s">
        <v>4</v>
      </c>
      <c r="G53" t="s">
        <v>1719</v>
      </c>
      <c r="H53" t="s">
        <v>2279</v>
      </c>
    </row>
    <row r="54" spans="1:8" x14ac:dyDescent="0.35">
      <c r="A54" t="s">
        <v>1897</v>
      </c>
      <c r="B54" t="s">
        <v>1489</v>
      </c>
      <c r="C54" t="s">
        <v>601</v>
      </c>
      <c r="D54">
        <v>3019</v>
      </c>
      <c r="E54" t="s">
        <v>1255</v>
      </c>
      <c r="F54" t="s">
        <v>51</v>
      </c>
      <c r="G54" t="s">
        <v>1720</v>
      </c>
      <c r="H54" t="s">
        <v>4</v>
      </c>
    </row>
    <row r="55" spans="1:8" x14ac:dyDescent="0.35">
      <c r="A55" t="s">
        <v>1897</v>
      </c>
      <c r="B55" t="s">
        <v>1205</v>
      </c>
      <c r="C55" t="s">
        <v>343</v>
      </c>
      <c r="D55">
        <v>3009</v>
      </c>
      <c r="E55" t="s">
        <v>1280</v>
      </c>
      <c r="F55" t="s">
        <v>52</v>
      </c>
      <c r="G55" t="s">
        <v>1721</v>
      </c>
      <c r="H55" t="s">
        <v>4</v>
      </c>
    </row>
    <row r="56" spans="1:8" x14ac:dyDescent="0.35">
      <c r="A56" t="s">
        <v>1898</v>
      </c>
      <c r="B56" t="s">
        <v>2305</v>
      </c>
      <c r="C56" t="s">
        <v>553</v>
      </c>
      <c r="D56">
        <v>3146</v>
      </c>
      <c r="E56" t="s">
        <v>1288</v>
      </c>
      <c r="F56" t="s">
        <v>50</v>
      </c>
      <c r="G56" t="s">
        <v>1722</v>
      </c>
      <c r="H56" t="s">
        <v>4</v>
      </c>
    </row>
    <row r="57" spans="1:8" x14ac:dyDescent="0.35">
      <c r="A57" t="s">
        <v>1898</v>
      </c>
      <c r="B57" t="s">
        <v>1466</v>
      </c>
      <c r="C57" t="s">
        <v>87</v>
      </c>
      <c r="D57">
        <v>3081</v>
      </c>
      <c r="E57" t="s">
        <v>1293</v>
      </c>
      <c r="F57" t="s">
        <v>49</v>
      </c>
      <c r="G57" t="s">
        <v>1723</v>
      </c>
      <c r="H57" t="s">
        <v>4</v>
      </c>
    </row>
    <row r="58" spans="1:8" x14ac:dyDescent="0.35">
      <c r="A58" t="s">
        <v>1898</v>
      </c>
      <c r="B58" t="s">
        <v>966</v>
      </c>
      <c r="C58" t="s">
        <v>90</v>
      </c>
      <c r="D58">
        <v>3076</v>
      </c>
      <c r="E58" t="s">
        <v>1295</v>
      </c>
      <c r="F58" t="s">
        <v>49</v>
      </c>
      <c r="G58" t="s">
        <v>1724</v>
      </c>
      <c r="H58" t="s">
        <v>4</v>
      </c>
    </row>
    <row r="59" spans="1:8" x14ac:dyDescent="0.35">
      <c r="A59" t="s">
        <v>1898</v>
      </c>
      <c r="B59" t="s">
        <v>967</v>
      </c>
      <c r="C59" t="s">
        <v>83</v>
      </c>
      <c r="D59">
        <v>3075</v>
      </c>
      <c r="E59" t="s">
        <v>1294</v>
      </c>
      <c r="F59" t="s">
        <v>50</v>
      </c>
      <c r="G59" t="s">
        <v>1725</v>
      </c>
      <c r="H59" t="s">
        <v>4</v>
      </c>
    </row>
    <row r="60" spans="1:8" x14ac:dyDescent="0.35">
      <c r="A60" t="s">
        <v>1898</v>
      </c>
      <c r="B60" t="s">
        <v>103</v>
      </c>
      <c r="C60" t="s">
        <v>104</v>
      </c>
      <c r="D60">
        <v>3064</v>
      </c>
      <c r="E60" t="s">
        <v>1291</v>
      </c>
      <c r="F60" t="s">
        <v>52</v>
      </c>
      <c r="G60" t="s">
        <v>1726</v>
      </c>
      <c r="H60" t="s">
        <v>4</v>
      </c>
    </row>
    <row r="61" spans="1:8" x14ac:dyDescent="0.35">
      <c r="A61" t="s">
        <v>1898</v>
      </c>
      <c r="B61" t="s">
        <v>30</v>
      </c>
      <c r="C61" t="s">
        <v>4</v>
      </c>
      <c r="D61">
        <v>3062</v>
      </c>
      <c r="E61" t="s">
        <v>1290</v>
      </c>
      <c r="F61" t="s">
        <v>49</v>
      </c>
      <c r="G61" t="s">
        <v>1727</v>
      </c>
      <c r="H61" t="s">
        <v>2291</v>
      </c>
    </row>
    <row r="62" spans="1:8" x14ac:dyDescent="0.35">
      <c r="A62" t="s">
        <v>1898</v>
      </c>
      <c r="B62" t="s">
        <v>1509</v>
      </c>
      <c r="C62" t="s">
        <v>76</v>
      </c>
      <c r="D62">
        <v>3057</v>
      </c>
      <c r="E62" t="s">
        <v>1298</v>
      </c>
      <c r="F62" t="s">
        <v>50</v>
      </c>
      <c r="G62" t="s">
        <v>1728</v>
      </c>
      <c r="H62" t="s">
        <v>4</v>
      </c>
    </row>
    <row r="63" spans="1:8" x14ac:dyDescent="0.35">
      <c r="A63" t="s">
        <v>1898</v>
      </c>
      <c r="B63" t="s">
        <v>1505</v>
      </c>
      <c r="C63" t="s">
        <v>4</v>
      </c>
      <c r="D63">
        <v>3055</v>
      </c>
      <c r="E63" t="s">
        <v>1289</v>
      </c>
      <c r="F63" t="s">
        <v>50</v>
      </c>
      <c r="G63" t="s">
        <v>1729</v>
      </c>
      <c r="H63" t="s">
        <v>2291</v>
      </c>
    </row>
    <row r="64" spans="1:8" x14ac:dyDescent="0.35">
      <c r="A64" t="s">
        <v>1898</v>
      </c>
      <c r="B64" t="s">
        <v>1510</v>
      </c>
      <c r="C64" t="s">
        <v>64</v>
      </c>
      <c r="D64">
        <v>3048</v>
      </c>
      <c r="E64" t="s">
        <v>1300</v>
      </c>
      <c r="F64" t="s">
        <v>54</v>
      </c>
      <c r="G64" t="s">
        <v>1730</v>
      </c>
      <c r="H64" t="s">
        <v>1642</v>
      </c>
    </row>
    <row r="65" spans="1:8" x14ac:dyDescent="0.35">
      <c r="A65" t="s">
        <v>1898</v>
      </c>
      <c r="B65" t="s">
        <v>974</v>
      </c>
      <c r="C65" t="s">
        <v>115</v>
      </c>
      <c r="D65">
        <v>3044</v>
      </c>
      <c r="E65" t="s">
        <v>1299</v>
      </c>
      <c r="F65" t="s">
        <v>50</v>
      </c>
      <c r="G65" t="s">
        <v>1731</v>
      </c>
      <c r="H65" t="s">
        <v>4</v>
      </c>
    </row>
    <row r="66" spans="1:8" x14ac:dyDescent="0.35">
      <c r="A66" t="s">
        <v>1898</v>
      </c>
      <c r="B66" t="s">
        <v>1507</v>
      </c>
      <c r="C66" t="s">
        <v>111</v>
      </c>
      <c r="D66">
        <v>3036</v>
      </c>
      <c r="E66" t="s">
        <v>1296</v>
      </c>
      <c r="F66" t="s">
        <v>52</v>
      </c>
      <c r="G66" t="s">
        <v>1732</v>
      </c>
      <c r="H66" t="s">
        <v>4</v>
      </c>
    </row>
    <row r="67" spans="1:8" x14ac:dyDescent="0.35">
      <c r="A67" t="s">
        <v>1898</v>
      </c>
      <c r="B67" t="s">
        <v>554</v>
      </c>
      <c r="C67" t="s">
        <v>4</v>
      </c>
      <c r="D67">
        <v>3023</v>
      </c>
      <c r="E67" t="s">
        <v>1286</v>
      </c>
      <c r="F67" t="s">
        <v>50</v>
      </c>
      <c r="G67" t="s">
        <v>1733</v>
      </c>
      <c r="H67" t="s">
        <v>2280</v>
      </c>
    </row>
    <row r="68" spans="1:8" x14ac:dyDescent="0.35">
      <c r="A68" t="s">
        <v>1898</v>
      </c>
      <c r="B68" t="s">
        <v>1502</v>
      </c>
      <c r="C68" t="s">
        <v>72</v>
      </c>
      <c r="D68">
        <v>3022</v>
      </c>
      <c r="E68" t="s">
        <v>1282</v>
      </c>
      <c r="F68" t="s">
        <v>49</v>
      </c>
      <c r="G68" t="s">
        <v>1734</v>
      </c>
      <c r="H68" t="s">
        <v>4</v>
      </c>
    </row>
    <row r="69" spans="1:8" x14ac:dyDescent="0.35">
      <c r="A69" t="s">
        <v>1898</v>
      </c>
      <c r="B69" t="s">
        <v>1504</v>
      </c>
      <c r="C69" t="s">
        <v>68</v>
      </c>
      <c r="D69">
        <v>3020</v>
      </c>
      <c r="E69" t="s">
        <v>1285</v>
      </c>
      <c r="F69" t="s">
        <v>48</v>
      </c>
      <c r="G69" t="s">
        <v>1736</v>
      </c>
      <c r="H69" t="s">
        <v>4</v>
      </c>
    </row>
    <row r="70" spans="1:8" x14ac:dyDescent="0.35">
      <c r="A70" t="s">
        <v>1898</v>
      </c>
      <c r="B70" t="s">
        <v>31</v>
      </c>
      <c r="C70" t="s">
        <v>93</v>
      </c>
      <c r="D70">
        <v>3020</v>
      </c>
      <c r="E70" t="s">
        <v>1283</v>
      </c>
      <c r="F70" t="s">
        <v>49</v>
      </c>
      <c r="G70" t="s">
        <v>1735</v>
      </c>
      <c r="H70" t="s">
        <v>4</v>
      </c>
    </row>
    <row r="71" spans="1:8" x14ac:dyDescent="0.35">
      <c r="A71" t="s">
        <v>1898</v>
      </c>
      <c r="B71" t="s">
        <v>1503</v>
      </c>
      <c r="C71" t="s">
        <v>100</v>
      </c>
      <c r="D71">
        <v>3015</v>
      </c>
      <c r="E71" t="s">
        <v>1284</v>
      </c>
      <c r="F71" t="s">
        <v>49</v>
      </c>
      <c r="G71" t="s">
        <v>1737</v>
      </c>
      <c r="H71" t="s">
        <v>4</v>
      </c>
    </row>
    <row r="72" spans="1:8" x14ac:dyDescent="0.35">
      <c r="A72" t="s">
        <v>1898</v>
      </c>
      <c r="B72" t="s">
        <v>973</v>
      </c>
      <c r="C72" t="s">
        <v>107</v>
      </c>
      <c r="D72">
        <v>3006</v>
      </c>
      <c r="E72" t="s">
        <v>1287</v>
      </c>
      <c r="F72" t="s">
        <v>4</v>
      </c>
      <c r="G72" t="s">
        <v>1738</v>
      </c>
      <c r="H72" t="s">
        <v>2291</v>
      </c>
    </row>
    <row r="73" spans="1:8" x14ac:dyDescent="0.35">
      <c r="A73" t="s">
        <v>1898</v>
      </c>
      <c r="B73" t="s">
        <v>1506</v>
      </c>
      <c r="C73" t="s">
        <v>79</v>
      </c>
      <c r="D73">
        <v>3005</v>
      </c>
      <c r="E73" t="s">
        <v>1292</v>
      </c>
      <c r="F73" t="s">
        <v>50</v>
      </c>
      <c r="G73" t="s">
        <v>1739</v>
      </c>
      <c r="H73" t="s">
        <v>4</v>
      </c>
    </row>
    <row r="74" spans="1:8" x14ac:dyDescent="0.35">
      <c r="A74" t="s">
        <v>1898</v>
      </c>
      <c r="B74" t="s">
        <v>1508</v>
      </c>
      <c r="C74" t="s">
        <v>97</v>
      </c>
      <c r="D74">
        <v>3001</v>
      </c>
      <c r="E74" t="s">
        <v>1297</v>
      </c>
      <c r="F74" t="s">
        <v>50</v>
      </c>
      <c r="G74" t="s">
        <v>1740</v>
      </c>
      <c r="H74" t="s">
        <v>1643</v>
      </c>
    </row>
    <row r="75" spans="1:8" x14ac:dyDescent="0.35">
      <c r="A75" t="s">
        <v>1899</v>
      </c>
      <c r="B75" t="s">
        <v>1511</v>
      </c>
      <c r="C75" t="s">
        <v>1511</v>
      </c>
      <c r="D75">
        <v>3029</v>
      </c>
      <c r="E75" t="s">
        <v>1304</v>
      </c>
      <c r="F75" t="s">
        <v>49</v>
      </c>
      <c r="G75" t="s">
        <v>1741</v>
      </c>
      <c r="H75" t="s">
        <v>4</v>
      </c>
    </row>
    <row r="76" spans="1:8" x14ac:dyDescent="0.35">
      <c r="A76" t="s">
        <v>1899</v>
      </c>
      <c r="B76" t="s">
        <v>33</v>
      </c>
      <c r="C76" t="s">
        <v>33</v>
      </c>
      <c r="D76">
        <v>3023</v>
      </c>
      <c r="E76" t="s">
        <v>1303</v>
      </c>
      <c r="F76" t="s">
        <v>50</v>
      </c>
      <c r="G76" t="s">
        <v>1742</v>
      </c>
      <c r="H76" t="s">
        <v>4</v>
      </c>
    </row>
    <row r="77" spans="1:8" x14ac:dyDescent="0.35">
      <c r="A77" t="s">
        <v>1899</v>
      </c>
      <c r="B77" t="s">
        <v>2287</v>
      </c>
      <c r="C77" t="s">
        <v>2287</v>
      </c>
      <c r="D77">
        <v>3014</v>
      </c>
      <c r="E77" t="s">
        <v>1305</v>
      </c>
      <c r="F77" t="s">
        <v>52</v>
      </c>
      <c r="G77" t="s">
        <v>1744</v>
      </c>
      <c r="H77" t="s">
        <v>4</v>
      </c>
    </row>
    <row r="78" spans="1:8" x14ac:dyDescent="0.35">
      <c r="A78" t="s">
        <v>1899</v>
      </c>
      <c r="B78" t="s">
        <v>2246</v>
      </c>
      <c r="C78" t="s">
        <v>2247</v>
      </c>
      <c r="D78">
        <v>3012</v>
      </c>
      <c r="E78" t="s">
        <v>2311</v>
      </c>
      <c r="F78" t="s">
        <v>2242</v>
      </c>
      <c r="G78" t="s">
        <v>2312</v>
      </c>
      <c r="H78" t="s">
        <v>2286</v>
      </c>
    </row>
    <row r="79" spans="1:8" x14ac:dyDescent="0.35">
      <c r="A79" t="s">
        <v>1899</v>
      </c>
      <c r="B79" t="s">
        <v>1114</v>
      </c>
      <c r="C79" t="s">
        <v>1115</v>
      </c>
      <c r="D79">
        <v>3010</v>
      </c>
      <c r="E79" t="s">
        <v>1301</v>
      </c>
      <c r="F79" t="s">
        <v>49</v>
      </c>
      <c r="G79" t="s">
        <v>1745</v>
      </c>
      <c r="H79" t="s">
        <v>4</v>
      </c>
    </row>
    <row r="80" spans="1:8" x14ac:dyDescent="0.35">
      <c r="A80" t="s">
        <v>1899</v>
      </c>
      <c r="B80" t="s">
        <v>34</v>
      </c>
      <c r="C80" t="s">
        <v>34</v>
      </c>
      <c r="D80">
        <v>3008</v>
      </c>
      <c r="E80" t="s">
        <v>1302</v>
      </c>
      <c r="F80" t="s">
        <v>47</v>
      </c>
      <c r="G80" t="s">
        <v>1743</v>
      </c>
      <c r="H80" t="s">
        <v>4</v>
      </c>
    </row>
    <row r="81" spans="1:8" x14ac:dyDescent="0.35">
      <c r="A81" t="s">
        <v>1900</v>
      </c>
      <c r="B81" t="s">
        <v>1066</v>
      </c>
      <c r="C81" t="s">
        <v>267</v>
      </c>
      <c r="D81">
        <v>3176</v>
      </c>
      <c r="E81" t="s">
        <v>1308</v>
      </c>
      <c r="F81" t="s">
        <v>52</v>
      </c>
      <c r="G81" t="s">
        <v>1746</v>
      </c>
      <c r="H81" t="s">
        <v>4</v>
      </c>
    </row>
    <row r="82" spans="1:8" x14ac:dyDescent="0.35">
      <c r="A82" t="s">
        <v>1900</v>
      </c>
      <c r="B82" t="s">
        <v>1067</v>
      </c>
      <c r="C82" t="s">
        <v>269</v>
      </c>
      <c r="D82">
        <v>3134</v>
      </c>
      <c r="E82" t="s">
        <v>1318</v>
      </c>
      <c r="F82" t="s">
        <v>51</v>
      </c>
      <c r="G82" t="s">
        <v>1747</v>
      </c>
      <c r="H82" t="s">
        <v>1644</v>
      </c>
    </row>
    <row r="83" spans="1:8" x14ac:dyDescent="0.35">
      <c r="A83" t="s">
        <v>1900</v>
      </c>
      <c r="B83" t="s">
        <v>1517</v>
      </c>
      <c r="C83" t="s">
        <v>265</v>
      </c>
      <c r="D83">
        <v>3107</v>
      </c>
      <c r="E83" t="s">
        <v>1319</v>
      </c>
      <c r="F83" t="s">
        <v>49</v>
      </c>
      <c r="G83" t="s">
        <v>1748</v>
      </c>
      <c r="H83" t="s">
        <v>1645</v>
      </c>
    </row>
    <row r="84" spans="1:8" x14ac:dyDescent="0.35">
      <c r="A84" t="s">
        <v>1900</v>
      </c>
      <c r="B84" t="s">
        <v>262</v>
      </c>
      <c r="C84" t="s">
        <v>264</v>
      </c>
      <c r="D84">
        <v>3096</v>
      </c>
      <c r="E84" t="s">
        <v>1317</v>
      </c>
      <c r="F84" t="s">
        <v>50</v>
      </c>
      <c r="G84" t="s">
        <v>1749</v>
      </c>
      <c r="H84" t="s">
        <v>4</v>
      </c>
    </row>
    <row r="85" spans="1:8" x14ac:dyDescent="0.35">
      <c r="A85" t="s">
        <v>1900</v>
      </c>
      <c r="B85" t="s">
        <v>1071</v>
      </c>
      <c r="C85" t="s">
        <v>261</v>
      </c>
      <c r="D85">
        <v>3055</v>
      </c>
      <c r="E85" t="s">
        <v>1315</v>
      </c>
      <c r="F85" t="s">
        <v>51</v>
      </c>
      <c r="G85" t="s">
        <v>1750</v>
      </c>
      <c r="H85" t="s">
        <v>1646</v>
      </c>
    </row>
    <row r="86" spans="1:8" x14ac:dyDescent="0.35">
      <c r="A86" t="s">
        <v>1900</v>
      </c>
      <c r="B86" t="s">
        <v>260</v>
      </c>
      <c r="C86" t="s">
        <v>577</v>
      </c>
      <c r="D86">
        <v>3054</v>
      </c>
      <c r="E86" t="s">
        <v>1309</v>
      </c>
      <c r="F86" t="s">
        <v>50</v>
      </c>
      <c r="G86" t="s">
        <v>1751</v>
      </c>
      <c r="H86" t="s">
        <v>4</v>
      </c>
    </row>
    <row r="87" spans="1:8" x14ac:dyDescent="0.35">
      <c r="A87" t="s">
        <v>1900</v>
      </c>
      <c r="B87" t="s">
        <v>1077</v>
      </c>
      <c r="C87" t="s">
        <v>578</v>
      </c>
      <c r="D87">
        <v>3051</v>
      </c>
      <c r="E87" t="s">
        <v>1310</v>
      </c>
      <c r="F87" t="s">
        <v>4</v>
      </c>
      <c r="G87" t="s">
        <v>1752</v>
      </c>
      <c r="H87" t="s">
        <v>2281</v>
      </c>
    </row>
    <row r="88" spans="1:8" x14ac:dyDescent="0.35">
      <c r="A88" t="s">
        <v>1900</v>
      </c>
      <c r="B88" t="s">
        <v>1074</v>
      </c>
      <c r="C88" t="s">
        <v>256</v>
      </c>
      <c r="D88">
        <v>3034</v>
      </c>
      <c r="E88" t="s">
        <v>1313</v>
      </c>
      <c r="F88" t="s">
        <v>52</v>
      </c>
      <c r="G88" t="s">
        <v>1753</v>
      </c>
      <c r="H88" t="s">
        <v>1647</v>
      </c>
    </row>
    <row r="89" spans="1:8" x14ac:dyDescent="0.35">
      <c r="A89" t="s">
        <v>1900</v>
      </c>
      <c r="B89" t="s">
        <v>1075</v>
      </c>
      <c r="C89" t="s">
        <v>254</v>
      </c>
      <c r="D89">
        <v>3033</v>
      </c>
      <c r="E89" t="s">
        <v>1307</v>
      </c>
      <c r="F89" t="s">
        <v>52</v>
      </c>
      <c r="G89" t="s">
        <v>1754</v>
      </c>
      <c r="H89" t="s">
        <v>1648</v>
      </c>
    </row>
    <row r="90" spans="1:8" x14ac:dyDescent="0.35">
      <c r="A90" t="s">
        <v>1900</v>
      </c>
      <c r="B90" t="s">
        <v>1512</v>
      </c>
      <c r="C90" t="s">
        <v>583</v>
      </c>
      <c r="D90">
        <v>3031</v>
      </c>
      <c r="E90" t="s">
        <v>1306</v>
      </c>
      <c r="F90" t="s">
        <v>52</v>
      </c>
      <c r="G90" t="s">
        <v>1755</v>
      </c>
      <c r="H90" t="s">
        <v>4</v>
      </c>
    </row>
    <row r="91" spans="1:8" x14ac:dyDescent="0.35">
      <c r="A91" t="s">
        <v>1900</v>
      </c>
      <c r="B91" t="s">
        <v>1513</v>
      </c>
      <c r="C91" t="s">
        <v>259</v>
      </c>
      <c r="D91">
        <v>3025</v>
      </c>
      <c r="E91" t="s">
        <v>1311</v>
      </c>
      <c r="F91" t="s">
        <v>50</v>
      </c>
      <c r="G91" t="s">
        <v>1756</v>
      </c>
      <c r="H91" t="s">
        <v>4</v>
      </c>
    </row>
    <row r="92" spans="1:8" x14ac:dyDescent="0.35">
      <c r="A92" t="s">
        <v>1900</v>
      </c>
      <c r="B92" t="s">
        <v>1514</v>
      </c>
      <c r="C92" t="s">
        <v>4</v>
      </c>
      <c r="D92">
        <v>3023</v>
      </c>
      <c r="E92" t="s">
        <v>1312</v>
      </c>
      <c r="F92" t="s">
        <v>50</v>
      </c>
      <c r="G92" t="s">
        <v>1757</v>
      </c>
      <c r="H92" t="s">
        <v>4</v>
      </c>
    </row>
    <row r="93" spans="1:8" x14ac:dyDescent="0.35">
      <c r="A93" t="s">
        <v>1900</v>
      </c>
      <c r="B93" t="s">
        <v>1516</v>
      </c>
      <c r="C93" t="s">
        <v>258</v>
      </c>
      <c r="D93">
        <v>3022</v>
      </c>
      <c r="E93" t="s">
        <v>1316</v>
      </c>
      <c r="F93" t="s">
        <v>51</v>
      </c>
      <c r="G93" t="s">
        <v>1759</v>
      </c>
      <c r="H93" t="s">
        <v>2304</v>
      </c>
    </row>
    <row r="94" spans="1:8" x14ac:dyDescent="0.35">
      <c r="A94" t="s">
        <v>1900</v>
      </c>
      <c r="B94" t="s">
        <v>1515</v>
      </c>
      <c r="C94" t="s">
        <v>584</v>
      </c>
      <c r="D94">
        <v>3022</v>
      </c>
      <c r="E94" t="s">
        <v>1314</v>
      </c>
      <c r="F94" t="s">
        <v>51</v>
      </c>
      <c r="G94" t="s">
        <v>1758</v>
      </c>
      <c r="H94" t="s">
        <v>1649</v>
      </c>
    </row>
    <row r="95" spans="1:8" x14ac:dyDescent="0.35">
      <c r="A95" t="s">
        <v>1901</v>
      </c>
      <c r="B95" t="s">
        <v>249</v>
      </c>
      <c r="C95" t="s">
        <v>250</v>
      </c>
      <c r="D95">
        <v>3132</v>
      </c>
      <c r="E95" t="s">
        <v>1322</v>
      </c>
      <c r="F95" t="s">
        <v>49</v>
      </c>
      <c r="G95" t="s">
        <v>1760</v>
      </c>
      <c r="H95" t="s">
        <v>4</v>
      </c>
    </row>
    <row r="96" spans="1:8" x14ac:dyDescent="0.35">
      <c r="A96" t="s">
        <v>1901</v>
      </c>
      <c r="B96" t="s">
        <v>1518</v>
      </c>
      <c r="C96" t="s">
        <v>248</v>
      </c>
      <c r="D96">
        <v>3094</v>
      </c>
      <c r="E96" t="s">
        <v>1320</v>
      </c>
      <c r="F96" t="s">
        <v>49</v>
      </c>
      <c r="G96" t="s">
        <v>1761</v>
      </c>
      <c r="H96" t="s">
        <v>4</v>
      </c>
    </row>
    <row r="97" spans="1:8" x14ac:dyDescent="0.35">
      <c r="A97" t="s">
        <v>1901</v>
      </c>
      <c r="B97" t="s">
        <v>1521</v>
      </c>
      <c r="C97" t="s">
        <v>247</v>
      </c>
      <c r="D97">
        <v>3088</v>
      </c>
      <c r="E97" t="s">
        <v>1324</v>
      </c>
      <c r="F97" t="s">
        <v>49</v>
      </c>
      <c r="G97" t="s">
        <v>1762</v>
      </c>
      <c r="H97" t="s">
        <v>4</v>
      </c>
    </row>
    <row r="98" spans="1:8" x14ac:dyDescent="0.35">
      <c r="A98" t="s">
        <v>1901</v>
      </c>
      <c r="B98" t="s">
        <v>1522</v>
      </c>
      <c r="C98" t="s">
        <v>245</v>
      </c>
      <c r="D98">
        <v>3083</v>
      </c>
      <c r="E98" t="s">
        <v>1325</v>
      </c>
      <c r="F98" t="s">
        <v>49</v>
      </c>
      <c r="G98" t="s">
        <v>1763</v>
      </c>
      <c r="H98" t="s">
        <v>4</v>
      </c>
    </row>
    <row r="99" spans="1:8" x14ac:dyDescent="0.35">
      <c r="A99" t="s">
        <v>1901</v>
      </c>
      <c r="B99" t="s">
        <v>1519</v>
      </c>
      <c r="C99" t="s">
        <v>4</v>
      </c>
      <c r="D99">
        <v>3022</v>
      </c>
      <c r="E99" t="s">
        <v>1321</v>
      </c>
      <c r="F99" t="s">
        <v>51</v>
      </c>
      <c r="G99" t="s">
        <v>1764</v>
      </c>
      <c r="H99" t="s">
        <v>2303</v>
      </c>
    </row>
    <row r="100" spans="1:8" x14ac:dyDescent="0.35">
      <c r="A100" t="s">
        <v>1901</v>
      </c>
      <c r="B100" t="s">
        <v>1520</v>
      </c>
      <c r="C100" t="s">
        <v>252</v>
      </c>
      <c r="D100">
        <v>3001</v>
      </c>
      <c r="E100" t="s">
        <v>1323</v>
      </c>
      <c r="F100" t="s">
        <v>52</v>
      </c>
      <c r="G100" t="s">
        <v>1765</v>
      </c>
      <c r="H100" t="s">
        <v>4</v>
      </c>
    </row>
    <row r="101" spans="1:8" x14ac:dyDescent="0.35">
      <c r="A101" t="s">
        <v>1902</v>
      </c>
      <c r="B101" t="s">
        <v>37</v>
      </c>
      <c r="C101" t="s">
        <v>216</v>
      </c>
      <c r="D101">
        <v>3348</v>
      </c>
      <c r="E101" t="s">
        <v>1336</v>
      </c>
      <c r="F101" t="s">
        <v>50</v>
      </c>
      <c r="G101" t="s">
        <v>1766</v>
      </c>
      <c r="H101" t="s">
        <v>4</v>
      </c>
    </row>
    <row r="102" spans="1:8" x14ac:dyDescent="0.35">
      <c r="A102" t="s">
        <v>1902</v>
      </c>
      <c r="B102" t="s">
        <v>1008</v>
      </c>
      <c r="C102" t="s">
        <v>202</v>
      </c>
      <c r="D102">
        <v>3325</v>
      </c>
      <c r="E102" t="s">
        <v>1327</v>
      </c>
      <c r="F102" t="s">
        <v>49</v>
      </c>
      <c r="G102" t="s">
        <v>1767</v>
      </c>
      <c r="H102" t="s">
        <v>4</v>
      </c>
    </row>
    <row r="103" spans="1:8" x14ac:dyDescent="0.35">
      <c r="A103" t="s">
        <v>1902</v>
      </c>
      <c r="B103" t="s">
        <v>1010</v>
      </c>
      <c r="C103" t="s">
        <v>589</v>
      </c>
      <c r="D103">
        <v>3257</v>
      </c>
      <c r="E103" t="s">
        <v>1342</v>
      </c>
      <c r="F103" t="s">
        <v>52</v>
      </c>
      <c r="G103" t="s">
        <v>1768</v>
      </c>
      <c r="H103" t="s">
        <v>4</v>
      </c>
    </row>
    <row r="104" spans="1:8" x14ac:dyDescent="0.35">
      <c r="A104" t="s">
        <v>1902</v>
      </c>
      <c r="B104" t="s">
        <v>1007</v>
      </c>
      <c r="C104" t="s">
        <v>191</v>
      </c>
      <c r="D104">
        <v>3251</v>
      </c>
      <c r="E104" t="s">
        <v>1343</v>
      </c>
      <c r="F104" t="s">
        <v>52</v>
      </c>
      <c r="G104" t="s">
        <v>1769</v>
      </c>
      <c r="H104" t="s">
        <v>4</v>
      </c>
    </row>
    <row r="105" spans="1:8" x14ac:dyDescent="0.35">
      <c r="A105" t="s">
        <v>1902</v>
      </c>
      <c r="B105" t="s">
        <v>232</v>
      </c>
      <c r="C105" t="s">
        <v>225</v>
      </c>
      <c r="D105">
        <v>3235</v>
      </c>
      <c r="E105" t="s">
        <v>1335</v>
      </c>
      <c r="F105" t="s">
        <v>4</v>
      </c>
      <c r="G105" t="s">
        <v>1770</v>
      </c>
      <c r="H105" t="s">
        <v>2291</v>
      </c>
    </row>
    <row r="106" spans="1:8" x14ac:dyDescent="0.35">
      <c r="A106" t="s">
        <v>1902</v>
      </c>
      <c r="B106" t="s">
        <v>959</v>
      </c>
      <c r="C106" t="s">
        <v>206</v>
      </c>
      <c r="D106">
        <v>3194</v>
      </c>
      <c r="E106" t="s">
        <v>1347</v>
      </c>
      <c r="F106" t="s">
        <v>52</v>
      </c>
      <c r="G106" t="s">
        <v>1771</v>
      </c>
      <c r="H106" t="s">
        <v>4</v>
      </c>
    </row>
    <row r="107" spans="1:8" x14ac:dyDescent="0.35">
      <c r="A107" t="s">
        <v>1902</v>
      </c>
      <c r="B107" t="s">
        <v>956</v>
      </c>
      <c r="C107" t="s">
        <v>222</v>
      </c>
      <c r="D107">
        <v>3189</v>
      </c>
      <c r="E107" t="s">
        <v>1350</v>
      </c>
      <c r="F107" t="s">
        <v>4</v>
      </c>
      <c r="G107" t="s">
        <v>1772</v>
      </c>
      <c r="H107" t="s">
        <v>2291</v>
      </c>
    </row>
    <row r="108" spans="1:8" x14ac:dyDescent="0.35">
      <c r="A108" t="s">
        <v>1902</v>
      </c>
      <c r="B108" t="s">
        <v>1009</v>
      </c>
      <c r="C108" t="s">
        <v>213</v>
      </c>
      <c r="D108">
        <v>3185</v>
      </c>
      <c r="E108" t="s">
        <v>1328</v>
      </c>
      <c r="F108" t="s">
        <v>55</v>
      </c>
      <c r="G108" t="s">
        <v>1773</v>
      </c>
      <c r="H108" t="s">
        <v>4</v>
      </c>
    </row>
    <row r="109" spans="1:8" x14ac:dyDescent="0.35">
      <c r="A109" t="s">
        <v>1902</v>
      </c>
      <c r="B109" t="s">
        <v>961</v>
      </c>
      <c r="C109" t="s">
        <v>209</v>
      </c>
      <c r="D109">
        <v>3174</v>
      </c>
      <c r="E109" t="s">
        <v>1337</v>
      </c>
      <c r="F109" t="s">
        <v>49</v>
      </c>
      <c r="G109" t="s">
        <v>1774</v>
      </c>
      <c r="H109" t="s">
        <v>4</v>
      </c>
    </row>
    <row r="110" spans="1:8" x14ac:dyDescent="0.35">
      <c r="A110" t="s">
        <v>1902</v>
      </c>
      <c r="B110" t="s">
        <v>963</v>
      </c>
      <c r="C110" t="s">
        <v>187</v>
      </c>
      <c r="D110">
        <v>3161</v>
      </c>
      <c r="E110" t="s">
        <v>1346</v>
      </c>
      <c r="F110" t="s">
        <v>50</v>
      </c>
      <c r="G110" t="s">
        <v>1775</v>
      </c>
      <c r="H110" t="s">
        <v>4</v>
      </c>
    </row>
    <row r="111" spans="1:8" x14ac:dyDescent="0.35">
      <c r="A111" t="s">
        <v>1902</v>
      </c>
      <c r="B111" t="s">
        <v>1003</v>
      </c>
      <c r="C111" t="s">
        <v>564</v>
      </c>
      <c r="D111">
        <v>3144</v>
      </c>
      <c r="E111" t="s">
        <v>1344</v>
      </c>
      <c r="F111" t="s">
        <v>52</v>
      </c>
      <c r="G111" t="s">
        <v>1776</v>
      </c>
      <c r="H111" t="s">
        <v>4</v>
      </c>
    </row>
    <row r="112" spans="1:8" x14ac:dyDescent="0.35">
      <c r="A112" t="s">
        <v>1902</v>
      </c>
      <c r="B112" t="s">
        <v>1006</v>
      </c>
      <c r="C112" t="s">
        <v>184</v>
      </c>
      <c r="D112">
        <v>3111</v>
      </c>
      <c r="E112" t="s">
        <v>1341</v>
      </c>
      <c r="F112" t="s">
        <v>52</v>
      </c>
      <c r="G112" t="s">
        <v>1777</v>
      </c>
      <c r="H112" t="s">
        <v>1650</v>
      </c>
    </row>
    <row r="113" spans="1:8" x14ac:dyDescent="0.35">
      <c r="A113" t="s">
        <v>1902</v>
      </c>
      <c r="B113" t="s">
        <v>1005</v>
      </c>
      <c r="C113" t="s">
        <v>180</v>
      </c>
      <c r="D113">
        <v>3098</v>
      </c>
      <c r="E113" t="s">
        <v>1345</v>
      </c>
      <c r="F113" t="s">
        <v>52</v>
      </c>
      <c r="G113" t="s">
        <v>1778</v>
      </c>
      <c r="H113" t="s">
        <v>4</v>
      </c>
    </row>
    <row r="114" spans="1:8" x14ac:dyDescent="0.35">
      <c r="A114" t="s">
        <v>1902</v>
      </c>
      <c r="B114" t="s">
        <v>1527</v>
      </c>
      <c r="C114" t="s">
        <v>570</v>
      </c>
      <c r="D114">
        <v>3092</v>
      </c>
      <c r="E114" t="s">
        <v>1352</v>
      </c>
      <c r="F114" t="s">
        <v>52</v>
      </c>
      <c r="G114" t="s">
        <v>1779</v>
      </c>
      <c r="H114" t="s">
        <v>4</v>
      </c>
    </row>
    <row r="115" spans="1:8" x14ac:dyDescent="0.35">
      <c r="A115" t="s">
        <v>1902</v>
      </c>
      <c r="B115" t="s">
        <v>1012</v>
      </c>
      <c r="C115" t="s">
        <v>229</v>
      </c>
      <c r="D115">
        <v>3078</v>
      </c>
      <c r="E115" t="s">
        <v>1330</v>
      </c>
      <c r="F115" t="s">
        <v>52</v>
      </c>
      <c r="G115" t="s">
        <v>1780</v>
      </c>
      <c r="H115" t="s">
        <v>1651</v>
      </c>
    </row>
    <row r="116" spans="1:8" x14ac:dyDescent="0.35">
      <c r="A116" t="s">
        <v>1902</v>
      </c>
      <c r="B116" t="s">
        <v>1523</v>
      </c>
      <c r="C116" t="s">
        <v>177</v>
      </c>
      <c r="D116">
        <v>3075</v>
      </c>
      <c r="E116" t="s">
        <v>1329</v>
      </c>
      <c r="F116" t="s">
        <v>50</v>
      </c>
      <c r="G116" t="s">
        <v>1781</v>
      </c>
      <c r="H116" t="s">
        <v>2302</v>
      </c>
    </row>
    <row r="117" spans="1:8" x14ac:dyDescent="0.35">
      <c r="A117" t="s">
        <v>1902</v>
      </c>
      <c r="B117" t="s">
        <v>968</v>
      </c>
      <c r="C117" t="s">
        <v>619</v>
      </c>
      <c r="D117">
        <v>3071</v>
      </c>
      <c r="E117" t="s">
        <v>1334</v>
      </c>
      <c r="F117" t="s">
        <v>52</v>
      </c>
      <c r="G117" t="s">
        <v>1782</v>
      </c>
      <c r="H117" t="s">
        <v>4</v>
      </c>
    </row>
    <row r="118" spans="1:8" x14ac:dyDescent="0.35">
      <c r="A118" t="s">
        <v>1902</v>
      </c>
      <c r="B118" t="s">
        <v>1011</v>
      </c>
      <c r="C118" t="s">
        <v>233</v>
      </c>
      <c r="D118">
        <v>3048</v>
      </c>
      <c r="E118" t="s">
        <v>1339</v>
      </c>
      <c r="F118" t="s">
        <v>51</v>
      </c>
      <c r="G118" t="s">
        <v>1783</v>
      </c>
      <c r="H118" t="s">
        <v>4</v>
      </c>
    </row>
    <row r="119" spans="1:8" x14ac:dyDescent="0.35">
      <c r="A119" t="s">
        <v>1902</v>
      </c>
      <c r="B119" t="s">
        <v>1524</v>
      </c>
      <c r="C119" t="s">
        <v>156</v>
      </c>
      <c r="D119">
        <v>3035</v>
      </c>
      <c r="E119" t="s">
        <v>1332</v>
      </c>
      <c r="F119" t="s">
        <v>49</v>
      </c>
      <c r="G119" t="s">
        <v>1784</v>
      </c>
      <c r="H119" t="s">
        <v>4</v>
      </c>
    </row>
    <row r="120" spans="1:8" x14ac:dyDescent="0.35">
      <c r="A120" t="s">
        <v>1902</v>
      </c>
      <c r="B120" t="s">
        <v>971</v>
      </c>
      <c r="C120" t="s">
        <v>163</v>
      </c>
      <c r="D120">
        <v>3031</v>
      </c>
      <c r="E120" t="s">
        <v>1333</v>
      </c>
      <c r="F120" t="s">
        <v>50</v>
      </c>
      <c r="G120" t="s">
        <v>1785</v>
      </c>
      <c r="H120" t="s">
        <v>4</v>
      </c>
    </row>
    <row r="121" spans="1:8" x14ac:dyDescent="0.35">
      <c r="A121" t="s">
        <v>1902</v>
      </c>
      <c r="B121" t="s">
        <v>972</v>
      </c>
      <c r="C121" t="s">
        <v>236</v>
      </c>
      <c r="D121">
        <v>3023</v>
      </c>
      <c r="E121" t="s">
        <v>1340</v>
      </c>
      <c r="F121" t="s">
        <v>52</v>
      </c>
      <c r="G121" t="s">
        <v>1786</v>
      </c>
      <c r="H121" t="s">
        <v>4</v>
      </c>
    </row>
    <row r="122" spans="1:8" x14ac:dyDescent="0.35">
      <c r="A122" t="s">
        <v>1902</v>
      </c>
      <c r="B122" t="s">
        <v>239</v>
      </c>
      <c r="C122" t="s">
        <v>240</v>
      </c>
      <c r="D122">
        <v>3022</v>
      </c>
      <c r="E122" t="s">
        <v>1349</v>
      </c>
      <c r="F122" t="s">
        <v>52</v>
      </c>
      <c r="G122" t="s">
        <v>1787</v>
      </c>
      <c r="H122" t="s">
        <v>4</v>
      </c>
    </row>
    <row r="123" spans="1:8" x14ac:dyDescent="0.35">
      <c r="A123" t="s">
        <v>1902</v>
      </c>
      <c r="B123" t="s">
        <v>1525</v>
      </c>
      <c r="C123" t="s">
        <v>219</v>
      </c>
      <c r="D123">
        <v>3021</v>
      </c>
      <c r="E123" t="s">
        <v>1348</v>
      </c>
      <c r="F123" t="s">
        <v>50</v>
      </c>
      <c r="G123" t="s">
        <v>1788</v>
      </c>
      <c r="H123" t="s">
        <v>4</v>
      </c>
    </row>
    <row r="124" spans="1:8" x14ac:dyDescent="0.35">
      <c r="A124" t="s">
        <v>1902</v>
      </c>
      <c r="B124" t="s">
        <v>1018</v>
      </c>
      <c r="C124" t="s">
        <v>159</v>
      </c>
      <c r="D124">
        <v>3018</v>
      </c>
      <c r="E124" t="s">
        <v>1331</v>
      </c>
      <c r="F124" t="s">
        <v>4</v>
      </c>
      <c r="G124" t="s">
        <v>1789</v>
      </c>
      <c r="H124" t="s">
        <v>2282</v>
      </c>
    </row>
    <row r="125" spans="1:8" x14ac:dyDescent="0.35">
      <c r="A125" t="s">
        <v>1902</v>
      </c>
      <c r="B125" t="s">
        <v>35</v>
      </c>
      <c r="C125" t="s">
        <v>623</v>
      </c>
      <c r="D125">
        <v>3013</v>
      </c>
      <c r="E125" t="s">
        <v>1338</v>
      </c>
      <c r="F125" t="s">
        <v>52</v>
      </c>
      <c r="G125" t="s">
        <v>1790</v>
      </c>
      <c r="H125" t="s">
        <v>1652</v>
      </c>
    </row>
    <row r="126" spans="1:8" x14ac:dyDescent="0.35">
      <c r="A126" t="s">
        <v>1902</v>
      </c>
      <c r="B126" t="s">
        <v>1526</v>
      </c>
      <c r="C126" t="s">
        <v>173</v>
      </c>
      <c r="D126">
        <v>3012</v>
      </c>
      <c r="E126" t="s">
        <v>1351</v>
      </c>
      <c r="F126" t="s">
        <v>50</v>
      </c>
      <c r="G126" t="s">
        <v>1791</v>
      </c>
      <c r="H126" t="s">
        <v>4</v>
      </c>
    </row>
    <row r="127" spans="1:8" x14ac:dyDescent="0.35">
      <c r="A127" t="s">
        <v>1902</v>
      </c>
      <c r="B127" t="s">
        <v>1004</v>
      </c>
      <c r="C127" t="s">
        <v>169</v>
      </c>
      <c r="D127">
        <v>3011</v>
      </c>
      <c r="E127" t="s">
        <v>1326</v>
      </c>
      <c r="F127" t="s">
        <v>52</v>
      </c>
      <c r="G127" t="s">
        <v>1792</v>
      </c>
      <c r="H127" t="s">
        <v>4</v>
      </c>
    </row>
    <row r="128" spans="1:8" x14ac:dyDescent="0.35">
      <c r="A128" t="s">
        <v>1903</v>
      </c>
      <c r="B128" t="s">
        <v>300</v>
      </c>
      <c r="C128" t="s">
        <v>590</v>
      </c>
      <c r="D128">
        <v>3219</v>
      </c>
      <c r="E128" t="s">
        <v>1381</v>
      </c>
      <c r="F128" t="s">
        <v>50</v>
      </c>
      <c r="G128" t="s">
        <v>1793</v>
      </c>
      <c r="H128" t="s">
        <v>4</v>
      </c>
    </row>
    <row r="129" spans="1:8" x14ac:dyDescent="0.35">
      <c r="A129" t="s">
        <v>1903</v>
      </c>
      <c r="B129" t="s">
        <v>1533</v>
      </c>
      <c r="C129" t="s">
        <v>299</v>
      </c>
      <c r="D129">
        <v>3176</v>
      </c>
      <c r="E129" t="s">
        <v>1362</v>
      </c>
      <c r="F129" t="s">
        <v>52</v>
      </c>
      <c r="G129" t="s">
        <v>1794</v>
      </c>
      <c r="H129" t="s">
        <v>4</v>
      </c>
    </row>
    <row r="130" spans="1:8" x14ac:dyDescent="0.35">
      <c r="A130" t="s">
        <v>1903</v>
      </c>
      <c r="B130" t="s">
        <v>1117</v>
      </c>
      <c r="C130" t="s">
        <v>592</v>
      </c>
      <c r="D130">
        <v>3172</v>
      </c>
      <c r="E130" t="s">
        <v>1363</v>
      </c>
      <c r="F130" t="s">
        <v>52</v>
      </c>
      <c r="G130" t="s">
        <v>1795</v>
      </c>
      <c r="H130" t="s">
        <v>2283</v>
      </c>
    </row>
    <row r="131" spans="1:8" x14ac:dyDescent="0.35">
      <c r="A131" t="s">
        <v>1903</v>
      </c>
      <c r="B131" t="s">
        <v>1118</v>
      </c>
      <c r="C131" t="s">
        <v>565</v>
      </c>
      <c r="D131">
        <v>3133</v>
      </c>
      <c r="E131" t="s">
        <v>1388</v>
      </c>
      <c r="F131" t="s">
        <v>50</v>
      </c>
      <c r="G131" t="s">
        <v>1796</v>
      </c>
      <c r="H131" t="s">
        <v>4</v>
      </c>
    </row>
    <row r="132" spans="1:8" x14ac:dyDescent="0.35">
      <c r="A132" t="s">
        <v>1903</v>
      </c>
      <c r="B132" t="s">
        <v>1540</v>
      </c>
      <c r="C132" t="s">
        <v>566</v>
      </c>
      <c r="D132">
        <v>3128</v>
      </c>
      <c r="E132" t="s">
        <v>1373</v>
      </c>
      <c r="F132" t="s">
        <v>51</v>
      </c>
      <c r="G132" t="s">
        <v>1797</v>
      </c>
      <c r="H132" t="s">
        <v>4</v>
      </c>
    </row>
    <row r="133" spans="1:8" x14ac:dyDescent="0.35">
      <c r="A133" t="s">
        <v>1903</v>
      </c>
      <c r="B133" t="s">
        <v>301</v>
      </c>
      <c r="C133" t="s">
        <v>567</v>
      </c>
      <c r="D133">
        <v>3122</v>
      </c>
      <c r="E133" t="s">
        <v>1383</v>
      </c>
      <c r="F133" t="s">
        <v>50</v>
      </c>
      <c r="G133" t="s">
        <v>1798</v>
      </c>
      <c r="H133" t="s">
        <v>4</v>
      </c>
    </row>
    <row r="134" spans="1:8" x14ac:dyDescent="0.35">
      <c r="A134" t="s">
        <v>1903</v>
      </c>
      <c r="B134" t="s">
        <v>1546</v>
      </c>
      <c r="C134" t="s">
        <v>4</v>
      </c>
      <c r="D134">
        <v>3114</v>
      </c>
      <c r="E134" t="s">
        <v>1392</v>
      </c>
      <c r="F134" t="s">
        <v>51</v>
      </c>
      <c r="G134" t="s">
        <v>1799</v>
      </c>
      <c r="H134" t="s">
        <v>2291</v>
      </c>
    </row>
    <row r="135" spans="1:8" x14ac:dyDescent="0.35">
      <c r="A135" t="s">
        <v>1903</v>
      </c>
      <c r="B135" t="s">
        <v>1123</v>
      </c>
      <c r="C135" t="s">
        <v>307</v>
      </c>
      <c r="D135">
        <v>3111</v>
      </c>
      <c r="E135" t="s">
        <v>1374</v>
      </c>
      <c r="F135" t="s">
        <v>50</v>
      </c>
      <c r="G135" t="s">
        <v>1800</v>
      </c>
      <c r="H135" t="s">
        <v>4</v>
      </c>
    </row>
    <row r="136" spans="1:8" x14ac:dyDescent="0.35">
      <c r="A136" t="s">
        <v>1903</v>
      </c>
      <c r="B136" t="s">
        <v>1138</v>
      </c>
      <c r="C136" t="s">
        <v>568</v>
      </c>
      <c r="D136">
        <v>3108</v>
      </c>
      <c r="E136" t="s">
        <v>1384</v>
      </c>
      <c r="F136" t="s">
        <v>49</v>
      </c>
      <c r="G136" t="s">
        <v>1801</v>
      </c>
      <c r="H136" t="s">
        <v>1653</v>
      </c>
    </row>
    <row r="137" spans="1:8" x14ac:dyDescent="0.35">
      <c r="A137" t="s">
        <v>1903</v>
      </c>
      <c r="B137" t="s">
        <v>1536</v>
      </c>
      <c r="C137" t="s">
        <v>4</v>
      </c>
      <c r="D137">
        <v>3107</v>
      </c>
      <c r="E137" t="s">
        <v>1377</v>
      </c>
      <c r="F137" t="s">
        <v>52</v>
      </c>
      <c r="G137" t="s">
        <v>1802</v>
      </c>
      <c r="H137" t="s">
        <v>4</v>
      </c>
    </row>
    <row r="138" spans="1:8" x14ac:dyDescent="0.35">
      <c r="A138" t="s">
        <v>1903</v>
      </c>
      <c r="B138" t="s">
        <v>1120</v>
      </c>
      <c r="C138" t="s">
        <v>569</v>
      </c>
      <c r="D138">
        <v>3107</v>
      </c>
      <c r="E138" t="s">
        <v>1380</v>
      </c>
      <c r="F138" t="s">
        <v>49</v>
      </c>
      <c r="G138" t="s">
        <v>1803</v>
      </c>
      <c r="H138" t="s">
        <v>4</v>
      </c>
    </row>
    <row r="139" spans="1:8" x14ac:dyDescent="0.35">
      <c r="A139" t="s">
        <v>1903</v>
      </c>
      <c r="B139" t="s">
        <v>1126</v>
      </c>
      <c r="C139" t="s">
        <v>292</v>
      </c>
      <c r="D139">
        <v>3105</v>
      </c>
      <c r="E139" t="s">
        <v>1390</v>
      </c>
      <c r="F139" t="s">
        <v>52</v>
      </c>
      <c r="G139" t="s">
        <v>1804</v>
      </c>
      <c r="H139" t="s">
        <v>1654</v>
      </c>
    </row>
    <row r="140" spans="1:8" x14ac:dyDescent="0.35">
      <c r="A140" t="s">
        <v>1903</v>
      </c>
      <c r="B140" t="s">
        <v>964</v>
      </c>
      <c r="C140" t="s">
        <v>597</v>
      </c>
      <c r="D140">
        <v>3104</v>
      </c>
      <c r="E140" t="s">
        <v>1359</v>
      </c>
      <c r="F140" t="s">
        <v>49</v>
      </c>
      <c r="G140" t="s">
        <v>1805</v>
      </c>
      <c r="H140" t="s">
        <v>1655</v>
      </c>
    </row>
    <row r="141" spans="1:8" x14ac:dyDescent="0.35">
      <c r="A141" t="s">
        <v>1903</v>
      </c>
      <c r="B141" t="s">
        <v>1119</v>
      </c>
      <c r="C141" t="s">
        <v>303</v>
      </c>
      <c r="D141">
        <v>3102</v>
      </c>
      <c r="E141" t="s">
        <v>1379</v>
      </c>
      <c r="F141" t="s">
        <v>51</v>
      </c>
      <c r="G141" t="s">
        <v>1806</v>
      </c>
      <c r="H141" t="s">
        <v>4</v>
      </c>
    </row>
    <row r="142" spans="1:8" x14ac:dyDescent="0.35">
      <c r="A142" t="s">
        <v>1903</v>
      </c>
      <c r="B142" t="s">
        <v>296</v>
      </c>
      <c r="C142" t="s">
        <v>39</v>
      </c>
      <c r="D142">
        <v>3097</v>
      </c>
      <c r="E142" t="s">
        <v>1385</v>
      </c>
      <c r="F142" t="s">
        <v>4</v>
      </c>
      <c r="G142" t="s">
        <v>1808</v>
      </c>
      <c r="H142" t="s">
        <v>2284</v>
      </c>
    </row>
    <row r="143" spans="1:8" x14ac:dyDescent="0.35">
      <c r="A143" t="s">
        <v>1903</v>
      </c>
      <c r="B143" t="s">
        <v>1134</v>
      </c>
      <c r="C143" t="s">
        <v>295</v>
      </c>
      <c r="D143">
        <v>3097</v>
      </c>
      <c r="E143" t="s">
        <v>1358</v>
      </c>
      <c r="F143" t="s">
        <v>50</v>
      </c>
      <c r="G143" t="s">
        <v>1807</v>
      </c>
      <c r="H143" t="s">
        <v>1656</v>
      </c>
    </row>
    <row r="144" spans="1:8" x14ac:dyDescent="0.35">
      <c r="A144" t="s">
        <v>1903</v>
      </c>
      <c r="B144" t="s">
        <v>614</v>
      </c>
      <c r="C144" t="s">
        <v>615</v>
      </c>
      <c r="D144">
        <v>3097</v>
      </c>
      <c r="E144" t="s">
        <v>1393</v>
      </c>
      <c r="F144" t="s">
        <v>50</v>
      </c>
      <c r="G144" t="s">
        <v>1809</v>
      </c>
      <c r="H144" t="s">
        <v>4</v>
      </c>
    </row>
    <row r="145" spans="1:8" x14ac:dyDescent="0.35">
      <c r="A145" t="s">
        <v>1903</v>
      </c>
      <c r="B145" t="s">
        <v>1531</v>
      </c>
      <c r="C145" t="s">
        <v>4</v>
      </c>
      <c r="D145">
        <v>3069</v>
      </c>
      <c r="E145" t="s">
        <v>1357</v>
      </c>
      <c r="F145" t="s">
        <v>47</v>
      </c>
      <c r="G145" t="s">
        <v>1810</v>
      </c>
      <c r="H145" t="s">
        <v>4</v>
      </c>
    </row>
    <row r="146" spans="1:8" x14ac:dyDescent="0.35">
      <c r="A146" t="s">
        <v>1903</v>
      </c>
      <c r="B146" t="s">
        <v>1535</v>
      </c>
      <c r="C146" t="s">
        <v>4</v>
      </c>
      <c r="D146">
        <v>3065</v>
      </c>
      <c r="E146" t="s">
        <v>1365</v>
      </c>
      <c r="F146" t="s">
        <v>52</v>
      </c>
      <c r="G146" t="s">
        <v>1811</v>
      </c>
      <c r="H146" t="s">
        <v>4</v>
      </c>
    </row>
    <row r="147" spans="1:8" x14ac:dyDescent="0.35">
      <c r="A147" t="s">
        <v>1903</v>
      </c>
      <c r="B147" t="s">
        <v>1541</v>
      </c>
      <c r="C147" t="s">
        <v>294</v>
      </c>
      <c r="D147">
        <v>3064</v>
      </c>
      <c r="E147" t="s">
        <v>1376</v>
      </c>
      <c r="F147" t="s">
        <v>51</v>
      </c>
      <c r="G147" t="s">
        <v>1812</v>
      </c>
      <c r="H147" t="s">
        <v>1657</v>
      </c>
    </row>
    <row r="148" spans="1:8" x14ac:dyDescent="0.35">
      <c r="A148" t="s">
        <v>1903</v>
      </c>
      <c r="B148" t="s">
        <v>1532</v>
      </c>
      <c r="C148" t="s">
        <v>4</v>
      </c>
      <c r="D148">
        <v>3060</v>
      </c>
      <c r="E148" t="s">
        <v>1361</v>
      </c>
      <c r="F148" t="s">
        <v>50</v>
      </c>
      <c r="G148" t="s">
        <v>1813</v>
      </c>
      <c r="H148" t="s">
        <v>4</v>
      </c>
    </row>
    <row r="149" spans="1:8" x14ac:dyDescent="0.35">
      <c r="A149" t="s">
        <v>1903</v>
      </c>
      <c r="B149" t="s">
        <v>1122</v>
      </c>
      <c r="C149" t="s">
        <v>4</v>
      </c>
      <c r="D149">
        <v>3058</v>
      </c>
      <c r="E149" t="s">
        <v>1353</v>
      </c>
      <c r="F149" t="s">
        <v>55</v>
      </c>
      <c r="G149" t="s">
        <v>1814</v>
      </c>
      <c r="H149" t="s">
        <v>4</v>
      </c>
    </row>
    <row r="150" spans="1:8" x14ac:dyDescent="0.35">
      <c r="A150" t="s">
        <v>1903</v>
      </c>
      <c r="B150" t="s">
        <v>1545</v>
      </c>
      <c r="C150" t="s">
        <v>4</v>
      </c>
      <c r="D150">
        <v>3048</v>
      </c>
      <c r="E150" t="s">
        <v>1391</v>
      </c>
      <c r="F150" t="s">
        <v>47</v>
      </c>
      <c r="G150" t="s">
        <v>1815</v>
      </c>
      <c r="H150" t="s">
        <v>1658</v>
      </c>
    </row>
    <row r="151" spans="1:8" x14ac:dyDescent="0.35">
      <c r="A151" t="s">
        <v>1903</v>
      </c>
      <c r="B151" t="s">
        <v>1139</v>
      </c>
      <c r="C151" t="s">
        <v>599</v>
      </c>
      <c r="D151">
        <v>3044</v>
      </c>
      <c r="E151" t="s">
        <v>1375</v>
      </c>
      <c r="F151" t="s">
        <v>51</v>
      </c>
      <c r="G151" t="s">
        <v>1816</v>
      </c>
      <c r="H151" t="s">
        <v>1659</v>
      </c>
    </row>
    <row r="152" spans="1:8" x14ac:dyDescent="0.35">
      <c r="A152" t="s">
        <v>1903</v>
      </c>
      <c r="B152" t="s">
        <v>1538</v>
      </c>
      <c r="C152" t="s">
        <v>4</v>
      </c>
      <c r="D152">
        <v>3043</v>
      </c>
      <c r="E152" t="s">
        <v>1368</v>
      </c>
      <c r="F152" t="s">
        <v>52</v>
      </c>
      <c r="G152" t="s">
        <v>1817</v>
      </c>
      <c r="H152" t="s">
        <v>4</v>
      </c>
    </row>
    <row r="153" spans="1:8" x14ac:dyDescent="0.35">
      <c r="A153" t="s">
        <v>1903</v>
      </c>
      <c r="B153" t="s">
        <v>1542</v>
      </c>
      <c r="C153" t="s">
        <v>305</v>
      </c>
      <c r="D153">
        <v>3039</v>
      </c>
      <c r="E153" t="s">
        <v>1378</v>
      </c>
      <c r="F153" t="s">
        <v>49</v>
      </c>
      <c r="G153" t="s">
        <v>1818</v>
      </c>
      <c r="H153" t="s">
        <v>1660</v>
      </c>
    </row>
    <row r="154" spans="1:8" x14ac:dyDescent="0.35">
      <c r="A154" t="s">
        <v>1903</v>
      </c>
      <c r="B154" t="s">
        <v>1116</v>
      </c>
      <c r="C154" t="s">
        <v>304</v>
      </c>
      <c r="D154">
        <v>3038</v>
      </c>
      <c r="E154" t="s">
        <v>1394</v>
      </c>
      <c r="F154" t="s">
        <v>52</v>
      </c>
      <c r="G154" t="s">
        <v>1819</v>
      </c>
      <c r="H154" t="s">
        <v>4</v>
      </c>
    </row>
    <row r="155" spans="1:8" x14ac:dyDescent="0.35">
      <c r="A155" t="s">
        <v>1903</v>
      </c>
      <c r="B155" t="s">
        <v>1528</v>
      </c>
      <c r="C155" t="s">
        <v>4</v>
      </c>
      <c r="D155">
        <v>3037</v>
      </c>
      <c r="E155" t="s">
        <v>1354</v>
      </c>
      <c r="F155" t="s">
        <v>55</v>
      </c>
      <c r="G155" t="s">
        <v>1820</v>
      </c>
      <c r="H155" t="s">
        <v>4</v>
      </c>
    </row>
    <row r="156" spans="1:8" x14ac:dyDescent="0.35">
      <c r="A156" t="s">
        <v>1903</v>
      </c>
      <c r="B156" t="s">
        <v>1543</v>
      </c>
      <c r="C156" t="s">
        <v>581</v>
      </c>
      <c r="D156">
        <v>3036</v>
      </c>
      <c r="E156" t="s">
        <v>1382</v>
      </c>
      <c r="F156" t="s">
        <v>50</v>
      </c>
      <c r="G156" t="s">
        <v>1821</v>
      </c>
      <c r="H156" t="s">
        <v>4</v>
      </c>
    </row>
    <row r="157" spans="1:8" x14ac:dyDescent="0.35">
      <c r="A157" t="s">
        <v>1903</v>
      </c>
      <c r="B157" t="s">
        <v>1140</v>
      </c>
      <c r="C157" t="s">
        <v>4</v>
      </c>
      <c r="D157">
        <v>3034</v>
      </c>
      <c r="E157" t="s">
        <v>1366</v>
      </c>
      <c r="F157" t="s">
        <v>52</v>
      </c>
      <c r="G157" t="s">
        <v>1822</v>
      </c>
      <c r="H157" t="s">
        <v>4</v>
      </c>
    </row>
    <row r="158" spans="1:8" x14ac:dyDescent="0.35">
      <c r="A158" t="s">
        <v>1903</v>
      </c>
      <c r="B158" t="s">
        <v>1529</v>
      </c>
      <c r="C158" t="s">
        <v>4</v>
      </c>
      <c r="D158">
        <v>3023</v>
      </c>
      <c r="E158" t="s">
        <v>1355</v>
      </c>
      <c r="F158" t="s">
        <v>55</v>
      </c>
      <c r="G158" t="s">
        <v>1823</v>
      </c>
      <c r="H158" t="s">
        <v>4</v>
      </c>
    </row>
    <row r="159" spans="1:8" x14ac:dyDescent="0.35">
      <c r="A159" t="s">
        <v>1903</v>
      </c>
      <c r="B159" t="s">
        <v>1128</v>
      </c>
      <c r="C159" t="s">
        <v>622</v>
      </c>
      <c r="D159">
        <v>3019</v>
      </c>
      <c r="E159" t="s">
        <v>1370</v>
      </c>
      <c r="F159" t="s">
        <v>52</v>
      </c>
      <c r="G159" t="s">
        <v>1824</v>
      </c>
      <c r="H159" t="s">
        <v>1661</v>
      </c>
    </row>
    <row r="160" spans="1:8" x14ac:dyDescent="0.35">
      <c r="A160" t="s">
        <v>1903</v>
      </c>
      <c r="B160" t="s">
        <v>1129</v>
      </c>
      <c r="C160" t="s">
        <v>290</v>
      </c>
      <c r="D160">
        <v>3017</v>
      </c>
      <c r="E160" t="s">
        <v>1371</v>
      </c>
      <c r="F160" t="s">
        <v>52</v>
      </c>
      <c r="G160" t="s">
        <v>1825</v>
      </c>
      <c r="H160" t="s">
        <v>4</v>
      </c>
    </row>
    <row r="161" spans="1:8" x14ac:dyDescent="0.35">
      <c r="A161" t="s">
        <v>1903</v>
      </c>
      <c r="B161" t="s">
        <v>1530</v>
      </c>
      <c r="C161" t="s">
        <v>586</v>
      </c>
      <c r="D161">
        <v>3016</v>
      </c>
      <c r="E161" t="s">
        <v>1356</v>
      </c>
      <c r="F161" t="s">
        <v>47</v>
      </c>
      <c r="G161" t="s">
        <v>1826</v>
      </c>
      <c r="H161" t="s">
        <v>1662</v>
      </c>
    </row>
    <row r="162" spans="1:8" x14ac:dyDescent="0.35">
      <c r="A162" t="s">
        <v>1903</v>
      </c>
      <c r="B162" t="s">
        <v>1539</v>
      </c>
      <c r="C162" t="s">
        <v>602</v>
      </c>
      <c r="D162">
        <v>3013</v>
      </c>
      <c r="E162" t="s">
        <v>1372</v>
      </c>
      <c r="F162" t="s">
        <v>50</v>
      </c>
      <c r="G162" t="s">
        <v>1827</v>
      </c>
      <c r="H162" t="s">
        <v>4</v>
      </c>
    </row>
    <row r="163" spans="1:8" x14ac:dyDescent="0.35">
      <c r="A163" t="s">
        <v>1903</v>
      </c>
      <c r="B163" t="s">
        <v>1544</v>
      </c>
      <c r="C163" t="s">
        <v>4</v>
      </c>
      <c r="D163">
        <v>3010</v>
      </c>
      <c r="E163" t="s">
        <v>1389</v>
      </c>
      <c r="F163" t="s">
        <v>47</v>
      </c>
      <c r="G163" t="s">
        <v>1828</v>
      </c>
      <c r="H163" t="s">
        <v>1663</v>
      </c>
    </row>
    <row r="164" spans="1:8" x14ac:dyDescent="0.35">
      <c r="A164" t="s">
        <v>1903</v>
      </c>
      <c r="B164" t="s">
        <v>1537</v>
      </c>
      <c r="C164" t="s">
        <v>4</v>
      </c>
      <c r="D164">
        <v>3008</v>
      </c>
      <c r="E164" t="s">
        <v>1367</v>
      </c>
      <c r="F164" t="s">
        <v>49</v>
      </c>
      <c r="G164" t="s">
        <v>1829</v>
      </c>
      <c r="H164" t="s">
        <v>4</v>
      </c>
    </row>
    <row r="165" spans="1:8" x14ac:dyDescent="0.35">
      <c r="A165" t="s">
        <v>1903</v>
      </c>
      <c r="B165" t="s">
        <v>1142</v>
      </c>
      <c r="C165" t="s">
        <v>4</v>
      </c>
      <c r="D165">
        <v>3007</v>
      </c>
      <c r="E165" t="s">
        <v>1387</v>
      </c>
      <c r="F165" t="s">
        <v>49</v>
      </c>
      <c r="G165" t="s">
        <v>1830</v>
      </c>
      <c r="H165" t="s">
        <v>4</v>
      </c>
    </row>
    <row r="166" spans="1:8" x14ac:dyDescent="0.35">
      <c r="A166" t="s">
        <v>1903</v>
      </c>
      <c r="B166" t="s">
        <v>1141</v>
      </c>
      <c r="C166" t="s">
        <v>4</v>
      </c>
      <c r="D166">
        <v>3006</v>
      </c>
      <c r="E166" t="s">
        <v>1386</v>
      </c>
      <c r="F166" t="s">
        <v>49</v>
      </c>
      <c r="G166" t="s">
        <v>1831</v>
      </c>
      <c r="H166" t="s">
        <v>4</v>
      </c>
    </row>
    <row r="167" spans="1:8" x14ac:dyDescent="0.35">
      <c r="A167" t="s">
        <v>1903</v>
      </c>
      <c r="B167" t="s">
        <v>1125</v>
      </c>
      <c r="C167" t="s">
        <v>603</v>
      </c>
      <c r="D167">
        <v>3005</v>
      </c>
      <c r="E167" t="s">
        <v>1369</v>
      </c>
      <c r="F167" t="s">
        <v>51</v>
      </c>
      <c r="G167" t="s">
        <v>1832</v>
      </c>
      <c r="H167" t="s">
        <v>4</v>
      </c>
    </row>
    <row r="168" spans="1:8" x14ac:dyDescent="0.35">
      <c r="A168" t="s">
        <v>1903</v>
      </c>
      <c r="B168" t="s">
        <v>1534</v>
      </c>
      <c r="C168" t="s">
        <v>4</v>
      </c>
      <c r="D168">
        <v>3003</v>
      </c>
      <c r="E168" t="s">
        <v>1364</v>
      </c>
      <c r="F168" t="s">
        <v>52</v>
      </c>
      <c r="G168" t="s">
        <v>1833</v>
      </c>
      <c r="H168" t="s">
        <v>4</v>
      </c>
    </row>
    <row r="169" spans="1:8" x14ac:dyDescent="0.35">
      <c r="A169" t="s">
        <v>1903</v>
      </c>
      <c r="B169" t="s">
        <v>38</v>
      </c>
      <c r="C169" t="s">
        <v>4</v>
      </c>
      <c r="D169">
        <v>3001</v>
      </c>
      <c r="E169" t="s">
        <v>1360</v>
      </c>
      <c r="F169" t="s">
        <v>52</v>
      </c>
      <c r="G169" t="s">
        <v>1834</v>
      </c>
      <c r="H169" t="s">
        <v>1664</v>
      </c>
    </row>
    <row r="170" spans="1:8" x14ac:dyDescent="0.35">
      <c r="A170" t="s">
        <v>1904</v>
      </c>
      <c r="B170" t="s">
        <v>1556</v>
      </c>
      <c r="C170" t="s">
        <v>4</v>
      </c>
      <c r="D170">
        <v>3192</v>
      </c>
      <c r="E170" t="s">
        <v>1406</v>
      </c>
      <c r="F170" t="s">
        <v>47</v>
      </c>
      <c r="G170" t="s">
        <v>1835</v>
      </c>
      <c r="H170" t="s">
        <v>4</v>
      </c>
    </row>
    <row r="171" spans="1:8" x14ac:dyDescent="0.35">
      <c r="A171" t="s">
        <v>1904</v>
      </c>
      <c r="B171" t="s">
        <v>1551</v>
      </c>
      <c r="C171" t="s">
        <v>4</v>
      </c>
      <c r="D171">
        <v>3173</v>
      </c>
      <c r="E171" t="s">
        <v>1400</v>
      </c>
      <c r="F171" t="s">
        <v>52</v>
      </c>
      <c r="G171" t="s">
        <v>1836</v>
      </c>
      <c r="H171" t="s">
        <v>4</v>
      </c>
    </row>
    <row r="172" spans="1:8" x14ac:dyDescent="0.35">
      <c r="A172" t="s">
        <v>1904</v>
      </c>
      <c r="B172" t="s">
        <v>1550</v>
      </c>
      <c r="C172" t="s">
        <v>4</v>
      </c>
      <c r="D172">
        <v>3160</v>
      </c>
      <c r="E172" t="s">
        <v>1409</v>
      </c>
      <c r="F172" t="s">
        <v>51</v>
      </c>
      <c r="G172" t="s">
        <v>1837</v>
      </c>
      <c r="H172" t="s">
        <v>4</v>
      </c>
    </row>
    <row r="173" spans="1:8" x14ac:dyDescent="0.35">
      <c r="A173" t="s">
        <v>1904</v>
      </c>
      <c r="B173" t="s">
        <v>42</v>
      </c>
      <c r="C173" t="s">
        <v>4</v>
      </c>
      <c r="D173">
        <v>3157</v>
      </c>
      <c r="E173" t="s">
        <v>1402</v>
      </c>
      <c r="F173" t="s">
        <v>52</v>
      </c>
      <c r="G173" t="s">
        <v>1838</v>
      </c>
      <c r="H173" t="s">
        <v>4</v>
      </c>
    </row>
    <row r="174" spans="1:8" x14ac:dyDescent="0.35">
      <c r="A174" t="s">
        <v>1904</v>
      </c>
      <c r="B174" t="s">
        <v>40</v>
      </c>
      <c r="C174" t="s">
        <v>4</v>
      </c>
      <c r="D174">
        <v>3135</v>
      </c>
      <c r="E174" t="s">
        <v>1395</v>
      </c>
      <c r="F174" t="s">
        <v>47</v>
      </c>
      <c r="G174" t="s">
        <v>1839</v>
      </c>
      <c r="H174" t="s">
        <v>4</v>
      </c>
    </row>
    <row r="175" spans="1:8" x14ac:dyDescent="0.35">
      <c r="A175" t="s">
        <v>1904</v>
      </c>
      <c r="B175" t="s">
        <v>1553</v>
      </c>
      <c r="C175" t="s">
        <v>4</v>
      </c>
      <c r="D175">
        <v>3091</v>
      </c>
      <c r="E175" t="s">
        <v>1403</v>
      </c>
      <c r="F175" t="s">
        <v>52</v>
      </c>
      <c r="G175" t="s">
        <v>1840</v>
      </c>
      <c r="H175" t="s">
        <v>4</v>
      </c>
    </row>
    <row r="176" spans="1:8" x14ac:dyDescent="0.35">
      <c r="A176" t="s">
        <v>1904</v>
      </c>
      <c r="B176" t="s">
        <v>1557</v>
      </c>
      <c r="C176" t="s">
        <v>4</v>
      </c>
      <c r="D176">
        <v>3074</v>
      </c>
      <c r="E176" t="s">
        <v>1407</v>
      </c>
      <c r="F176" t="s">
        <v>52</v>
      </c>
      <c r="G176" t="s">
        <v>1841</v>
      </c>
      <c r="H176" t="s">
        <v>4</v>
      </c>
    </row>
    <row r="177" spans="1:8" x14ac:dyDescent="0.35">
      <c r="A177" t="s">
        <v>1904</v>
      </c>
      <c r="B177" t="s">
        <v>1558</v>
      </c>
      <c r="C177" t="s">
        <v>4</v>
      </c>
      <c r="D177">
        <v>3058</v>
      </c>
      <c r="E177" t="s">
        <v>1408</v>
      </c>
      <c r="F177" t="s">
        <v>52</v>
      </c>
      <c r="G177" t="s">
        <v>1842</v>
      </c>
      <c r="H177" t="s">
        <v>4</v>
      </c>
    </row>
    <row r="178" spans="1:8" x14ac:dyDescent="0.35">
      <c r="A178" t="s">
        <v>1904</v>
      </c>
      <c r="B178" t="s">
        <v>1554</v>
      </c>
      <c r="C178" t="s">
        <v>4</v>
      </c>
      <c r="D178">
        <v>3039</v>
      </c>
      <c r="E178" t="s">
        <v>1404</v>
      </c>
      <c r="F178" t="s">
        <v>52</v>
      </c>
      <c r="G178" t="s">
        <v>1843</v>
      </c>
      <c r="H178" t="s">
        <v>1665</v>
      </c>
    </row>
    <row r="179" spans="1:8" x14ac:dyDescent="0.35">
      <c r="A179" t="s">
        <v>1904</v>
      </c>
      <c r="B179" t="s">
        <v>1063</v>
      </c>
      <c r="C179" t="s">
        <v>4</v>
      </c>
      <c r="D179">
        <v>3035</v>
      </c>
      <c r="E179" t="s">
        <v>1412</v>
      </c>
      <c r="F179" t="s">
        <v>49</v>
      </c>
      <c r="G179" t="s">
        <v>1844</v>
      </c>
      <c r="H179" t="s">
        <v>4</v>
      </c>
    </row>
    <row r="180" spans="1:8" x14ac:dyDescent="0.35">
      <c r="A180" t="s">
        <v>1904</v>
      </c>
      <c r="B180" t="s">
        <v>1561</v>
      </c>
      <c r="C180" t="s">
        <v>4</v>
      </c>
      <c r="D180">
        <v>3035</v>
      </c>
      <c r="E180" t="s">
        <v>1413</v>
      </c>
      <c r="F180" t="s">
        <v>52</v>
      </c>
      <c r="G180" t="s">
        <v>1845</v>
      </c>
      <c r="H180" t="s">
        <v>4</v>
      </c>
    </row>
    <row r="181" spans="1:8" x14ac:dyDescent="0.35">
      <c r="A181" t="s">
        <v>1904</v>
      </c>
      <c r="B181" t="s">
        <v>1552</v>
      </c>
      <c r="C181" t="s">
        <v>4</v>
      </c>
      <c r="D181">
        <v>3031</v>
      </c>
      <c r="E181" t="s">
        <v>1401</v>
      </c>
      <c r="F181" t="s">
        <v>52</v>
      </c>
      <c r="G181" t="s">
        <v>1846</v>
      </c>
      <c r="H181" t="s">
        <v>4</v>
      </c>
    </row>
    <row r="182" spans="1:8" x14ac:dyDescent="0.35">
      <c r="A182" t="s">
        <v>1904</v>
      </c>
      <c r="B182" t="s">
        <v>1549</v>
      </c>
      <c r="C182" t="s">
        <v>4</v>
      </c>
      <c r="D182">
        <v>3021</v>
      </c>
      <c r="E182" t="s">
        <v>1399</v>
      </c>
      <c r="F182" t="s">
        <v>52</v>
      </c>
      <c r="G182" t="s">
        <v>1847</v>
      </c>
      <c r="H182" t="s">
        <v>4</v>
      </c>
    </row>
    <row r="183" spans="1:8" x14ac:dyDescent="0.35">
      <c r="A183" t="s">
        <v>1904</v>
      </c>
      <c r="B183" t="s">
        <v>1548</v>
      </c>
      <c r="C183" t="s">
        <v>4</v>
      </c>
      <c r="D183">
        <v>3017</v>
      </c>
      <c r="E183" t="s">
        <v>1398</v>
      </c>
      <c r="F183" t="s">
        <v>50</v>
      </c>
      <c r="G183" t="s">
        <v>1848</v>
      </c>
      <c r="H183" t="s">
        <v>4</v>
      </c>
    </row>
    <row r="184" spans="1:8" x14ac:dyDescent="0.35">
      <c r="A184" t="s">
        <v>1904</v>
      </c>
      <c r="B184" t="s">
        <v>41</v>
      </c>
      <c r="C184" t="s">
        <v>4</v>
      </c>
      <c r="D184">
        <v>3016</v>
      </c>
      <c r="E184" t="s">
        <v>1397</v>
      </c>
      <c r="F184" t="s">
        <v>52</v>
      </c>
      <c r="G184" t="s">
        <v>1849</v>
      </c>
      <c r="H184" t="s">
        <v>4</v>
      </c>
    </row>
    <row r="185" spans="1:8" x14ac:dyDescent="0.35">
      <c r="A185" t="s">
        <v>1904</v>
      </c>
      <c r="B185" t="s">
        <v>1547</v>
      </c>
      <c r="C185" t="s">
        <v>4</v>
      </c>
      <c r="D185">
        <v>3014</v>
      </c>
      <c r="E185" t="s">
        <v>1396</v>
      </c>
      <c r="F185" t="s">
        <v>51</v>
      </c>
      <c r="G185" t="s">
        <v>1850</v>
      </c>
      <c r="H185" t="s">
        <v>4</v>
      </c>
    </row>
    <row r="186" spans="1:8" x14ac:dyDescent="0.35">
      <c r="A186" t="s">
        <v>1904</v>
      </c>
      <c r="B186" t="s">
        <v>1559</v>
      </c>
      <c r="C186" t="s">
        <v>4</v>
      </c>
      <c r="D186">
        <v>3011</v>
      </c>
      <c r="E186" t="s">
        <v>1410</v>
      </c>
      <c r="F186" t="s">
        <v>47</v>
      </c>
      <c r="G186" t="s">
        <v>1851</v>
      </c>
      <c r="H186" t="s">
        <v>4</v>
      </c>
    </row>
    <row r="187" spans="1:8" x14ac:dyDescent="0.35">
      <c r="A187" t="s">
        <v>1904</v>
      </c>
      <c r="B187" t="s">
        <v>1560</v>
      </c>
      <c r="C187" t="s">
        <v>4</v>
      </c>
      <c r="D187">
        <v>3007</v>
      </c>
      <c r="E187" t="s">
        <v>1411</v>
      </c>
      <c r="F187" t="s">
        <v>49</v>
      </c>
      <c r="G187" t="s">
        <v>1852</v>
      </c>
      <c r="H187" t="s">
        <v>4</v>
      </c>
    </row>
    <row r="188" spans="1:8" x14ac:dyDescent="0.35">
      <c r="A188" t="s">
        <v>1904</v>
      </c>
      <c r="B188" t="s">
        <v>1555</v>
      </c>
      <c r="C188" t="s">
        <v>4</v>
      </c>
      <c r="D188">
        <v>3006</v>
      </c>
      <c r="E188" t="s">
        <v>1405</v>
      </c>
      <c r="F188" t="s">
        <v>50</v>
      </c>
      <c r="G188" t="s">
        <v>1853</v>
      </c>
      <c r="H188" t="s">
        <v>4</v>
      </c>
    </row>
    <row r="189" spans="1:8" x14ac:dyDescent="0.35">
      <c r="A189" t="s">
        <v>1905</v>
      </c>
      <c r="B189" t="s">
        <v>21</v>
      </c>
      <c r="C189" t="s">
        <v>21</v>
      </c>
      <c r="D189">
        <v>3143</v>
      </c>
      <c r="E189" t="s">
        <v>1418</v>
      </c>
      <c r="F189" t="s">
        <v>52</v>
      </c>
      <c r="G189" t="s">
        <v>1854</v>
      </c>
      <c r="H189" t="s">
        <v>4</v>
      </c>
    </row>
    <row r="190" spans="1:8" x14ac:dyDescent="0.35">
      <c r="A190" t="s">
        <v>1905</v>
      </c>
      <c r="B190" t="s">
        <v>2308</v>
      </c>
      <c r="C190" t="s">
        <v>2308</v>
      </c>
      <c r="D190">
        <v>3129</v>
      </c>
      <c r="E190" t="s">
        <v>1417</v>
      </c>
      <c r="F190" t="s">
        <v>52</v>
      </c>
      <c r="G190" t="s">
        <v>1855</v>
      </c>
      <c r="H190" t="s">
        <v>4</v>
      </c>
    </row>
    <row r="191" spans="1:8" x14ac:dyDescent="0.35">
      <c r="A191" t="s">
        <v>1905</v>
      </c>
      <c r="B191" t="s">
        <v>1615</v>
      </c>
      <c r="C191" t="s">
        <v>1615</v>
      </c>
      <c r="D191">
        <v>3115</v>
      </c>
      <c r="E191" t="s">
        <v>1419</v>
      </c>
      <c r="F191" t="s">
        <v>50</v>
      </c>
      <c r="G191" t="s">
        <v>1856</v>
      </c>
      <c r="H191" t="s">
        <v>4</v>
      </c>
    </row>
    <row r="192" spans="1:8" x14ac:dyDescent="0.35">
      <c r="A192" t="s">
        <v>1905</v>
      </c>
      <c r="B192" t="s">
        <v>2307</v>
      </c>
      <c r="C192" t="s">
        <v>2307</v>
      </c>
      <c r="D192">
        <v>3078</v>
      </c>
      <c r="E192" t="s">
        <v>1415</v>
      </c>
      <c r="F192" t="s">
        <v>52</v>
      </c>
      <c r="G192" t="s">
        <v>1857</v>
      </c>
      <c r="H192" t="s">
        <v>4</v>
      </c>
    </row>
    <row r="193" spans="1:8" x14ac:dyDescent="0.35">
      <c r="A193" t="s">
        <v>1905</v>
      </c>
      <c r="B193" t="s">
        <v>1562</v>
      </c>
      <c r="C193" t="s">
        <v>1562</v>
      </c>
      <c r="D193">
        <v>3073</v>
      </c>
      <c r="E193" t="s">
        <v>1416</v>
      </c>
      <c r="F193" t="s">
        <v>50</v>
      </c>
      <c r="G193" t="s">
        <v>1858</v>
      </c>
      <c r="H193" t="s">
        <v>4</v>
      </c>
    </row>
    <row r="194" spans="1:8" x14ac:dyDescent="0.35">
      <c r="A194" t="s">
        <v>1905</v>
      </c>
      <c r="B194" t="s">
        <v>43</v>
      </c>
      <c r="C194" t="s">
        <v>1617</v>
      </c>
      <c r="D194">
        <v>3058</v>
      </c>
      <c r="E194" t="s">
        <v>1421</v>
      </c>
      <c r="F194" t="s">
        <v>50</v>
      </c>
      <c r="G194" t="s">
        <v>1859</v>
      </c>
      <c r="H194" t="s">
        <v>4</v>
      </c>
    </row>
    <row r="195" spans="1:8" x14ac:dyDescent="0.35">
      <c r="A195" t="s">
        <v>1905</v>
      </c>
      <c r="B195" t="s">
        <v>1103</v>
      </c>
      <c r="C195" t="s">
        <v>1103</v>
      </c>
      <c r="D195">
        <v>3040</v>
      </c>
      <c r="E195" t="s">
        <v>1414</v>
      </c>
      <c r="F195" t="s">
        <v>52</v>
      </c>
      <c r="G195" t="s">
        <v>1860</v>
      </c>
      <c r="H195" t="s">
        <v>4</v>
      </c>
    </row>
    <row r="196" spans="1:8" x14ac:dyDescent="0.35">
      <c r="A196" t="s">
        <v>1905</v>
      </c>
      <c r="B196" t="s">
        <v>1616</v>
      </c>
      <c r="C196" t="s">
        <v>1616</v>
      </c>
      <c r="D196">
        <v>3004</v>
      </c>
      <c r="E196" t="s">
        <v>1420</v>
      </c>
      <c r="F196" t="s">
        <v>52</v>
      </c>
      <c r="G196" t="s">
        <v>1861</v>
      </c>
      <c r="H196" t="s">
        <v>4</v>
      </c>
    </row>
    <row r="197" spans="1:8" x14ac:dyDescent="0.35">
      <c r="A197" t="s">
        <v>1906</v>
      </c>
      <c r="B197" t="s">
        <v>1076</v>
      </c>
      <c r="C197" t="s">
        <v>273</v>
      </c>
      <c r="D197">
        <v>3369</v>
      </c>
      <c r="E197" t="s">
        <v>1435</v>
      </c>
      <c r="F197" t="s">
        <v>52</v>
      </c>
      <c r="G197" t="s">
        <v>1862</v>
      </c>
      <c r="H197" t="s">
        <v>4</v>
      </c>
    </row>
    <row r="198" spans="1:8" x14ac:dyDescent="0.35">
      <c r="A198" t="s">
        <v>1906</v>
      </c>
      <c r="B198" t="s">
        <v>1081</v>
      </c>
      <c r="C198" t="s">
        <v>281</v>
      </c>
      <c r="D198">
        <v>3328</v>
      </c>
      <c r="E198" t="s">
        <v>1425</v>
      </c>
      <c r="F198" t="s">
        <v>49</v>
      </c>
      <c r="G198" t="s">
        <v>1863</v>
      </c>
      <c r="H198" t="s">
        <v>4</v>
      </c>
    </row>
    <row r="199" spans="1:8" x14ac:dyDescent="0.35">
      <c r="A199" t="s">
        <v>1906</v>
      </c>
      <c r="B199" t="s">
        <v>956</v>
      </c>
      <c r="C199" t="s">
        <v>282</v>
      </c>
      <c r="D199">
        <v>3322</v>
      </c>
      <c r="E199" t="s">
        <v>1436</v>
      </c>
      <c r="F199" t="s">
        <v>4</v>
      </c>
      <c r="G199" t="s">
        <v>1864</v>
      </c>
      <c r="H199" t="s">
        <v>2285</v>
      </c>
    </row>
    <row r="200" spans="1:8" x14ac:dyDescent="0.35">
      <c r="A200" t="s">
        <v>1906</v>
      </c>
      <c r="B200" t="s">
        <v>955</v>
      </c>
      <c r="C200" t="s">
        <v>278</v>
      </c>
      <c r="D200">
        <v>3296</v>
      </c>
      <c r="E200" t="s">
        <v>1438</v>
      </c>
      <c r="F200" t="s">
        <v>52</v>
      </c>
      <c r="G200" t="s">
        <v>1865</v>
      </c>
      <c r="H200" t="s">
        <v>4</v>
      </c>
    </row>
    <row r="201" spans="1:8" x14ac:dyDescent="0.35">
      <c r="A201" t="s">
        <v>1906</v>
      </c>
      <c r="B201" t="s">
        <v>2315</v>
      </c>
      <c r="C201" t="s">
        <v>279</v>
      </c>
      <c r="D201">
        <v>3292</v>
      </c>
      <c r="E201" t="s">
        <v>1437</v>
      </c>
      <c r="F201" t="s">
        <v>4</v>
      </c>
      <c r="G201" t="s">
        <v>1866</v>
      </c>
      <c r="H201" t="s">
        <v>2325</v>
      </c>
    </row>
    <row r="202" spans="1:8" x14ac:dyDescent="0.35">
      <c r="A202" t="s">
        <v>1906</v>
      </c>
      <c r="B202" t="s">
        <v>277</v>
      </c>
      <c r="C202" t="s">
        <v>277</v>
      </c>
      <c r="D202">
        <v>3266</v>
      </c>
      <c r="E202" t="s">
        <v>1440</v>
      </c>
      <c r="F202" t="s">
        <v>52</v>
      </c>
      <c r="G202" t="s">
        <v>1867</v>
      </c>
      <c r="H202" t="s">
        <v>4</v>
      </c>
    </row>
    <row r="203" spans="1:8" x14ac:dyDescent="0.35">
      <c r="A203" t="s">
        <v>1906</v>
      </c>
      <c r="B203" t="s">
        <v>956</v>
      </c>
      <c r="C203" t="s">
        <v>4</v>
      </c>
      <c r="D203">
        <v>3247.8</v>
      </c>
      <c r="E203" t="s">
        <v>2326</v>
      </c>
      <c r="F203" t="s">
        <v>4</v>
      </c>
      <c r="G203" t="s">
        <v>2327</v>
      </c>
      <c r="H203" t="s">
        <v>2328</v>
      </c>
    </row>
    <row r="204" spans="1:8" x14ac:dyDescent="0.35">
      <c r="A204" t="s">
        <v>1906</v>
      </c>
      <c r="B204" t="s">
        <v>1079</v>
      </c>
      <c r="C204" t="s">
        <v>593</v>
      </c>
      <c r="D204">
        <v>3167</v>
      </c>
      <c r="E204" t="s">
        <v>1430</v>
      </c>
      <c r="F204" t="s">
        <v>50</v>
      </c>
      <c r="G204" t="s">
        <v>1868</v>
      </c>
      <c r="H204" t="s">
        <v>4</v>
      </c>
    </row>
    <row r="205" spans="1:8" x14ac:dyDescent="0.35">
      <c r="A205" t="s">
        <v>1906</v>
      </c>
      <c r="B205" t="s">
        <v>1078</v>
      </c>
      <c r="C205" t="s">
        <v>595</v>
      </c>
      <c r="D205">
        <v>3129</v>
      </c>
      <c r="E205" t="s">
        <v>1431</v>
      </c>
      <c r="F205" t="s">
        <v>50</v>
      </c>
      <c r="G205" t="s">
        <v>1869</v>
      </c>
      <c r="H205" t="s">
        <v>4</v>
      </c>
    </row>
    <row r="206" spans="1:8" x14ac:dyDescent="0.35">
      <c r="A206" t="s">
        <v>1906</v>
      </c>
      <c r="B206" t="s">
        <v>1080</v>
      </c>
      <c r="C206" t="s">
        <v>613</v>
      </c>
      <c r="D206">
        <v>3122</v>
      </c>
      <c r="E206" t="s">
        <v>1432</v>
      </c>
      <c r="F206" t="s">
        <v>52</v>
      </c>
      <c r="G206" t="s">
        <v>1870</v>
      </c>
      <c r="H206" t="s">
        <v>4</v>
      </c>
    </row>
    <row r="207" spans="1:8" x14ac:dyDescent="0.35">
      <c r="A207" t="s">
        <v>1906</v>
      </c>
      <c r="B207" t="s">
        <v>1563</v>
      </c>
      <c r="C207" t="s">
        <v>574</v>
      </c>
      <c r="D207">
        <v>3091</v>
      </c>
      <c r="E207" t="s">
        <v>1422</v>
      </c>
      <c r="F207" t="s">
        <v>49</v>
      </c>
      <c r="G207" t="s">
        <v>1871</v>
      </c>
      <c r="H207" t="s">
        <v>4</v>
      </c>
    </row>
    <row r="208" spans="1:8" x14ac:dyDescent="0.35">
      <c r="A208" t="s">
        <v>1906</v>
      </c>
      <c r="B208" t="s">
        <v>965</v>
      </c>
      <c r="C208" t="s">
        <v>274</v>
      </c>
      <c r="D208">
        <v>3079</v>
      </c>
      <c r="E208" t="s">
        <v>1429</v>
      </c>
      <c r="F208" t="s">
        <v>51</v>
      </c>
      <c r="G208" t="s">
        <v>1872</v>
      </c>
      <c r="H208" t="s">
        <v>4</v>
      </c>
    </row>
    <row r="209" spans="1:8" x14ac:dyDescent="0.35">
      <c r="A209" t="s">
        <v>1906</v>
      </c>
      <c r="B209" t="s">
        <v>283</v>
      </c>
      <c r="C209" t="s">
        <v>617</v>
      </c>
      <c r="D209">
        <v>3076</v>
      </c>
      <c r="E209" t="s">
        <v>1439</v>
      </c>
      <c r="F209" t="s">
        <v>52</v>
      </c>
      <c r="G209" t="s">
        <v>1873</v>
      </c>
      <c r="H209" t="s">
        <v>4</v>
      </c>
    </row>
    <row r="210" spans="1:8" x14ac:dyDescent="0.35">
      <c r="A210" t="s">
        <v>1906</v>
      </c>
      <c r="B210" t="s">
        <v>616</v>
      </c>
      <c r="C210" t="s">
        <v>573</v>
      </c>
      <c r="D210">
        <v>3075</v>
      </c>
      <c r="E210" t="s">
        <v>1433</v>
      </c>
      <c r="F210" t="s">
        <v>51</v>
      </c>
      <c r="G210" t="s">
        <v>1874</v>
      </c>
      <c r="H210" t="s">
        <v>4</v>
      </c>
    </row>
    <row r="211" spans="1:8" x14ac:dyDescent="0.35">
      <c r="A211" t="s">
        <v>1906</v>
      </c>
      <c r="B211" t="s">
        <v>275</v>
      </c>
      <c r="C211" t="s">
        <v>587</v>
      </c>
      <c r="D211">
        <v>3068</v>
      </c>
      <c r="E211" t="s">
        <v>1427</v>
      </c>
      <c r="F211" t="s">
        <v>52</v>
      </c>
      <c r="G211" t="s">
        <v>1875</v>
      </c>
      <c r="H211" t="s">
        <v>4</v>
      </c>
    </row>
    <row r="212" spans="1:8" x14ac:dyDescent="0.35">
      <c r="A212" t="s">
        <v>1906</v>
      </c>
      <c r="B212" t="s">
        <v>1086</v>
      </c>
      <c r="C212" t="s">
        <v>591</v>
      </c>
      <c r="D212">
        <v>3056</v>
      </c>
      <c r="E212" t="s">
        <v>1424</v>
      </c>
      <c r="F212" t="s">
        <v>51</v>
      </c>
      <c r="G212" t="s">
        <v>1876</v>
      </c>
      <c r="H212" t="s">
        <v>1666</v>
      </c>
    </row>
    <row r="213" spans="1:8" x14ac:dyDescent="0.35">
      <c r="A213" t="s">
        <v>1906</v>
      </c>
      <c r="B213" t="s">
        <v>1461</v>
      </c>
      <c r="C213" t="s">
        <v>563</v>
      </c>
      <c r="D213">
        <v>3041</v>
      </c>
      <c r="E213" t="s">
        <v>1423</v>
      </c>
      <c r="F213" t="s">
        <v>50</v>
      </c>
      <c r="G213" t="s">
        <v>1877</v>
      </c>
      <c r="H213" t="s">
        <v>4</v>
      </c>
    </row>
    <row r="214" spans="1:8" x14ac:dyDescent="0.35">
      <c r="A214" t="s">
        <v>1906</v>
      </c>
      <c r="B214" t="s">
        <v>1084</v>
      </c>
      <c r="C214" t="s">
        <v>585</v>
      </c>
      <c r="D214">
        <v>3031</v>
      </c>
      <c r="E214" t="s">
        <v>1426</v>
      </c>
      <c r="F214" t="s">
        <v>51</v>
      </c>
      <c r="G214" t="s">
        <v>1878</v>
      </c>
      <c r="H214" t="s">
        <v>4</v>
      </c>
    </row>
    <row r="215" spans="1:8" x14ac:dyDescent="0.35">
      <c r="A215" t="s">
        <v>1906</v>
      </c>
      <c r="B215" t="s">
        <v>1082</v>
      </c>
      <c r="C215" t="s">
        <v>286</v>
      </c>
      <c r="D215">
        <v>3008</v>
      </c>
      <c r="E215" t="s">
        <v>1428</v>
      </c>
      <c r="F215" t="s">
        <v>52</v>
      </c>
      <c r="G215" t="s">
        <v>1879</v>
      </c>
      <c r="H215" t="s">
        <v>4</v>
      </c>
    </row>
    <row r="216" spans="1:8" x14ac:dyDescent="0.35">
      <c r="A216" t="s">
        <v>1906</v>
      </c>
      <c r="B216" t="s">
        <v>1083</v>
      </c>
      <c r="C216" t="s">
        <v>287</v>
      </c>
      <c r="D216">
        <v>3004</v>
      </c>
      <c r="E216" t="s">
        <v>1434</v>
      </c>
      <c r="F216" t="s">
        <v>52</v>
      </c>
      <c r="G216" t="s">
        <v>1880</v>
      </c>
      <c r="H216" t="s">
        <v>4</v>
      </c>
    </row>
    <row r="217" spans="1:8" x14ac:dyDescent="0.35">
      <c r="A217" t="s">
        <v>1907</v>
      </c>
      <c r="B217" t="s">
        <v>2306</v>
      </c>
      <c r="C217" t="s">
        <v>119</v>
      </c>
      <c r="D217">
        <v>3299</v>
      </c>
      <c r="E217" t="s">
        <v>1446</v>
      </c>
      <c r="F217" t="s">
        <v>50</v>
      </c>
      <c r="G217" t="s">
        <v>1881</v>
      </c>
      <c r="H217" t="s">
        <v>4</v>
      </c>
    </row>
    <row r="218" spans="1:8" x14ac:dyDescent="0.35">
      <c r="A218" t="s">
        <v>1907</v>
      </c>
      <c r="B218" t="s">
        <v>980</v>
      </c>
      <c r="C218" t="s">
        <v>129</v>
      </c>
      <c r="D218">
        <v>3291</v>
      </c>
      <c r="E218" t="s">
        <v>1451</v>
      </c>
      <c r="F218" t="s">
        <v>52</v>
      </c>
      <c r="G218" t="s">
        <v>1882</v>
      </c>
      <c r="H218" t="s">
        <v>4</v>
      </c>
    </row>
    <row r="219" spans="1:8" x14ac:dyDescent="0.35">
      <c r="A219" t="s">
        <v>1907</v>
      </c>
      <c r="B219" t="s">
        <v>132</v>
      </c>
      <c r="C219" t="s">
        <v>243</v>
      </c>
      <c r="D219">
        <v>3248</v>
      </c>
      <c r="E219" t="s">
        <v>1450</v>
      </c>
      <c r="F219" t="s">
        <v>52</v>
      </c>
      <c r="G219" t="s">
        <v>1883</v>
      </c>
      <c r="H219" t="s">
        <v>4</v>
      </c>
    </row>
    <row r="220" spans="1:8" x14ac:dyDescent="0.35">
      <c r="A220" t="s">
        <v>1907</v>
      </c>
      <c r="B220" t="s">
        <v>981</v>
      </c>
      <c r="C220" t="s">
        <v>137</v>
      </c>
      <c r="D220">
        <v>3227</v>
      </c>
      <c r="E220" t="s">
        <v>1449</v>
      </c>
      <c r="F220" t="s">
        <v>52</v>
      </c>
      <c r="G220" t="s">
        <v>1884</v>
      </c>
      <c r="H220" t="s">
        <v>4</v>
      </c>
    </row>
    <row r="221" spans="1:8" x14ac:dyDescent="0.35">
      <c r="A221" t="s">
        <v>1907</v>
      </c>
      <c r="B221" t="s">
        <v>954</v>
      </c>
      <c r="C221" t="s">
        <v>141</v>
      </c>
      <c r="D221">
        <v>3217</v>
      </c>
      <c r="E221" t="s">
        <v>1447</v>
      </c>
      <c r="F221" t="s">
        <v>51</v>
      </c>
      <c r="G221" t="s">
        <v>1885</v>
      </c>
      <c r="H221" t="s">
        <v>4</v>
      </c>
    </row>
    <row r="222" spans="1:8" x14ac:dyDescent="0.35">
      <c r="A222" t="s">
        <v>1907</v>
      </c>
      <c r="B222" t="s">
        <v>1570</v>
      </c>
      <c r="C222" t="s">
        <v>4</v>
      </c>
      <c r="D222">
        <v>3204</v>
      </c>
      <c r="E222" t="s">
        <v>1454</v>
      </c>
      <c r="F222" t="s">
        <v>52</v>
      </c>
      <c r="G222" t="s">
        <v>1886</v>
      </c>
      <c r="H222" t="s">
        <v>4</v>
      </c>
    </row>
    <row r="223" spans="1:8" x14ac:dyDescent="0.35">
      <c r="A223" t="s">
        <v>1907</v>
      </c>
      <c r="B223" t="s">
        <v>1569</v>
      </c>
      <c r="C223" t="s">
        <v>4</v>
      </c>
      <c r="D223">
        <v>3197</v>
      </c>
      <c r="E223" t="s">
        <v>1453</v>
      </c>
      <c r="F223" t="s">
        <v>52</v>
      </c>
      <c r="G223" t="s">
        <v>1887</v>
      </c>
      <c r="H223" t="s">
        <v>4</v>
      </c>
    </row>
    <row r="224" spans="1:8" x14ac:dyDescent="0.35">
      <c r="A224" t="s">
        <v>1907</v>
      </c>
      <c r="B224" t="s">
        <v>1567</v>
      </c>
      <c r="C224" t="s">
        <v>4</v>
      </c>
      <c r="D224">
        <v>3154</v>
      </c>
      <c r="E224" t="s">
        <v>1444</v>
      </c>
      <c r="F224" t="s">
        <v>52</v>
      </c>
      <c r="G224" t="s">
        <v>1888</v>
      </c>
      <c r="H224" t="s">
        <v>4</v>
      </c>
    </row>
    <row r="225" spans="1:8" x14ac:dyDescent="0.35">
      <c r="A225" t="s">
        <v>1907</v>
      </c>
      <c r="B225" t="s">
        <v>962</v>
      </c>
      <c r="C225" t="s">
        <v>148</v>
      </c>
      <c r="D225">
        <v>3151</v>
      </c>
      <c r="E225" t="s">
        <v>1445</v>
      </c>
      <c r="F225" t="s">
        <v>52</v>
      </c>
      <c r="G225" t="s">
        <v>1889</v>
      </c>
      <c r="H225" t="s">
        <v>4</v>
      </c>
    </row>
    <row r="226" spans="1:8" x14ac:dyDescent="0.35">
      <c r="A226" t="s">
        <v>1907</v>
      </c>
      <c r="B226" t="s">
        <v>1572</v>
      </c>
      <c r="C226" t="s">
        <v>4</v>
      </c>
      <c r="D226">
        <v>3132</v>
      </c>
      <c r="E226" t="s">
        <v>1456</v>
      </c>
      <c r="F226" t="s">
        <v>47</v>
      </c>
      <c r="G226" t="s">
        <v>1890</v>
      </c>
      <c r="H226" t="s">
        <v>2291</v>
      </c>
    </row>
    <row r="227" spans="1:8" x14ac:dyDescent="0.35">
      <c r="A227" t="s">
        <v>1907</v>
      </c>
      <c r="B227" t="s">
        <v>982</v>
      </c>
      <c r="C227" t="s">
        <v>152</v>
      </c>
      <c r="D227">
        <v>3128</v>
      </c>
      <c r="E227" t="s">
        <v>1452</v>
      </c>
      <c r="F227" t="s">
        <v>52</v>
      </c>
      <c r="G227" t="s">
        <v>1891</v>
      </c>
      <c r="H227" t="s">
        <v>4</v>
      </c>
    </row>
    <row r="228" spans="1:8" x14ac:dyDescent="0.35">
      <c r="A228" t="s">
        <v>1907</v>
      </c>
      <c r="B228" t="s">
        <v>1571</v>
      </c>
      <c r="C228" t="s">
        <v>144</v>
      </c>
      <c r="D228">
        <v>3124</v>
      </c>
      <c r="E228" t="s">
        <v>1455</v>
      </c>
      <c r="F228" t="s">
        <v>47</v>
      </c>
      <c r="G228" t="s">
        <v>1892</v>
      </c>
      <c r="H228" t="s">
        <v>4</v>
      </c>
    </row>
    <row r="229" spans="1:8" x14ac:dyDescent="0.35">
      <c r="A229" t="s">
        <v>1907</v>
      </c>
      <c r="B229" t="s">
        <v>1566</v>
      </c>
      <c r="C229" t="s">
        <v>979</v>
      </c>
      <c r="D229">
        <v>3117</v>
      </c>
      <c r="E229" t="s">
        <v>1443</v>
      </c>
      <c r="F229" t="s">
        <v>47</v>
      </c>
      <c r="G229" t="s">
        <v>1893</v>
      </c>
      <c r="H229" t="s">
        <v>2301</v>
      </c>
    </row>
    <row r="230" spans="1:8" x14ac:dyDescent="0.35">
      <c r="A230" t="s">
        <v>1907</v>
      </c>
      <c r="B230" t="s">
        <v>1564</v>
      </c>
      <c r="C230" t="s">
        <v>978</v>
      </c>
      <c r="D230">
        <v>3047</v>
      </c>
      <c r="E230" t="s">
        <v>1441</v>
      </c>
      <c r="F230" t="s">
        <v>47</v>
      </c>
      <c r="G230" t="s">
        <v>1894</v>
      </c>
      <c r="H230" t="s">
        <v>4</v>
      </c>
    </row>
    <row r="231" spans="1:8" x14ac:dyDescent="0.35">
      <c r="A231" t="s">
        <v>1907</v>
      </c>
      <c r="B231" t="s">
        <v>1565</v>
      </c>
      <c r="C231" t="s">
        <v>134</v>
      </c>
      <c r="D231">
        <v>3042</v>
      </c>
      <c r="E231" t="s">
        <v>1442</v>
      </c>
      <c r="F231" t="s">
        <v>49</v>
      </c>
      <c r="G231" t="s">
        <v>1895</v>
      </c>
      <c r="H231" t="s">
        <v>4</v>
      </c>
    </row>
    <row r="232" spans="1:8" x14ac:dyDescent="0.35">
      <c r="A232" t="s">
        <v>1907</v>
      </c>
      <c r="B232" t="s">
        <v>1568</v>
      </c>
      <c r="C232" t="s">
        <v>4</v>
      </c>
      <c r="D232">
        <v>3032</v>
      </c>
      <c r="E232" t="s">
        <v>1448</v>
      </c>
      <c r="F232" t="s">
        <v>52</v>
      </c>
      <c r="G232" t="s">
        <v>1896</v>
      </c>
      <c r="H232" t="s">
        <v>4</v>
      </c>
    </row>
    <row r="233" spans="1:8" x14ac:dyDescent="0.35">
      <c r="A233" t="s">
        <v>1913</v>
      </c>
      <c r="B233" t="s">
        <v>1918</v>
      </c>
      <c r="C233" t="s">
        <v>4</v>
      </c>
      <c r="D233">
        <v>3479</v>
      </c>
      <c r="E233" t="s">
        <v>2112</v>
      </c>
      <c r="F233" t="s">
        <v>2242</v>
      </c>
      <c r="G233" t="s">
        <v>2113</v>
      </c>
      <c r="H233" t="s">
        <v>4</v>
      </c>
    </row>
    <row r="234" spans="1:8" x14ac:dyDescent="0.35">
      <c r="A234" t="s">
        <v>1913</v>
      </c>
      <c r="B234" t="s">
        <v>2292</v>
      </c>
      <c r="C234" t="s">
        <v>4</v>
      </c>
      <c r="D234">
        <v>3427</v>
      </c>
      <c r="E234" t="s">
        <v>2114</v>
      </c>
      <c r="F234" t="s">
        <v>2242</v>
      </c>
      <c r="G234" t="s">
        <v>2115</v>
      </c>
      <c r="H234" t="s">
        <v>4</v>
      </c>
    </row>
    <row r="235" spans="1:8" x14ac:dyDescent="0.35">
      <c r="A235" t="s">
        <v>1913</v>
      </c>
      <c r="B235" t="s">
        <v>1919</v>
      </c>
      <c r="C235" t="s">
        <v>4</v>
      </c>
      <c r="D235">
        <v>3396</v>
      </c>
      <c r="E235" t="s">
        <v>2116</v>
      </c>
      <c r="F235" t="s">
        <v>2242</v>
      </c>
      <c r="G235" t="s">
        <v>2117</v>
      </c>
      <c r="H235" t="s">
        <v>4</v>
      </c>
    </row>
    <row r="236" spans="1:8" x14ac:dyDescent="0.35">
      <c r="A236" t="s">
        <v>1913</v>
      </c>
      <c r="B236" t="s">
        <v>1920</v>
      </c>
      <c r="C236" t="s">
        <v>4</v>
      </c>
      <c r="D236">
        <v>3369</v>
      </c>
      <c r="E236" t="s">
        <v>2118</v>
      </c>
      <c r="F236" t="s">
        <v>2242</v>
      </c>
      <c r="G236" t="s">
        <v>2119</v>
      </c>
      <c r="H236" t="s">
        <v>4</v>
      </c>
    </row>
    <row r="237" spans="1:8" x14ac:dyDescent="0.35">
      <c r="A237" t="s">
        <v>1913</v>
      </c>
      <c r="B237" t="s">
        <v>1921</v>
      </c>
      <c r="C237" t="s">
        <v>4</v>
      </c>
      <c r="D237">
        <v>3362</v>
      </c>
      <c r="E237" t="s">
        <v>2120</v>
      </c>
      <c r="F237" t="s">
        <v>2242</v>
      </c>
      <c r="G237" t="s">
        <v>2121</v>
      </c>
      <c r="H237" t="s">
        <v>4</v>
      </c>
    </row>
    <row r="238" spans="1:8" x14ac:dyDescent="0.35">
      <c r="A238" t="s">
        <v>1913</v>
      </c>
      <c r="B238" t="s">
        <v>1922</v>
      </c>
      <c r="C238" t="s">
        <v>4</v>
      </c>
      <c r="D238">
        <v>3352</v>
      </c>
      <c r="E238" t="s">
        <v>2122</v>
      </c>
      <c r="F238" t="s">
        <v>2242</v>
      </c>
      <c r="G238" t="s">
        <v>2123</v>
      </c>
      <c r="H238" t="s">
        <v>4</v>
      </c>
    </row>
    <row r="239" spans="1:8" x14ac:dyDescent="0.35">
      <c r="A239" t="s">
        <v>1913</v>
      </c>
      <c r="B239" t="s">
        <v>1923</v>
      </c>
      <c r="C239" t="s">
        <v>4</v>
      </c>
      <c r="D239">
        <v>3329</v>
      </c>
      <c r="E239" t="s">
        <v>2124</v>
      </c>
      <c r="F239" t="s">
        <v>2242</v>
      </c>
      <c r="G239" t="s">
        <v>2125</v>
      </c>
      <c r="H239" t="s">
        <v>4</v>
      </c>
    </row>
    <row r="240" spans="1:8" x14ac:dyDescent="0.35">
      <c r="A240" t="s">
        <v>1913</v>
      </c>
      <c r="B240" t="s">
        <v>1924</v>
      </c>
      <c r="C240" t="s">
        <v>4</v>
      </c>
      <c r="D240">
        <v>3328</v>
      </c>
      <c r="E240" t="s">
        <v>2126</v>
      </c>
      <c r="F240" t="s">
        <v>2242</v>
      </c>
      <c r="G240" t="s">
        <v>2127</v>
      </c>
      <c r="H240" t="s">
        <v>4</v>
      </c>
    </row>
    <row r="241" spans="1:8" x14ac:dyDescent="0.35">
      <c r="A241" t="s">
        <v>1913</v>
      </c>
      <c r="B241" t="s">
        <v>1925</v>
      </c>
      <c r="C241" t="s">
        <v>4</v>
      </c>
      <c r="D241">
        <v>3327</v>
      </c>
      <c r="E241" t="s">
        <v>2128</v>
      </c>
      <c r="F241" t="s">
        <v>2242</v>
      </c>
      <c r="G241" t="s">
        <v>2129</v>
      </c>
      <c r="H241" t="s">
        <v>4</v>
      </c>
    </row>
    <row r="242" spans="1:8" x14ac:dyDescent="0.35">
      <c r="A242" t="s">
        <v>1913</v>
      </c>
      <c r="B242" t="s">
        <v>1926</v>
      </c>
      <c r="C242" t="s">
        <v>4</v>
      </c>
      <c r="D242">
        <v>3316</v>
      </c>
      <c r="E242" t="s">
        <v>2130</v>
      </c>
      <c r="F242" t="s">
        <v>2242</v>
      </c>
      <c r="G242" t="s">
        <v>2131</v>
      </c>
      <c r="H242" t="s">
        <v>4</v>
      </c>
    </row>
    <row r="243" spans="1:8" x14ac:dyDescent="0.35">
      <c r="A243" t="s">
        <v>1913</v>
      </c>
      <c r="B243" t="s">
        <v>1927</v>
      </c>
      <c r="C243" t="s">
        <v>4</v>
      </c>
      <c r="D243">
        <v>3315</v>
      </c>
      <c r="E243" t="s">
        <v>2132</v>
      </c>
      <c r="F243" t="s">
        <v>2242</v>
      </c>
      <c r="G243" t="s">
        <v>2133</v>
      </c>
      <c r="H243" t="s">
        <v>4</v>
      </c>
    </row>
    <row r="244" spans="1:8" x14ac:dyDescent="0.35">
      <c r="A244" t="s">
        <v>1913</v>
      </c>
      <c r="B244" t="s">
        <v>1928</v>
      </c>
      <c r="C244" t="s">
        <v>4</v>
      </c>
      <c r="D244">
        <v>3296</v>
      </c>
      <c r="E244" t="s">
        <v>2134</v>
      </c>
      <c r="F244" t="s">
        <v>2242</v>
      </c>
      <c r="G244" t="s">
        <v>2135</v>
      </c>
      <c r="H244" t="s">
        <v>4</v>
      </c>
    </row>
    <row r="245" spans="1:8" x14ac:dyDescent="0.35">
      <c r="A245" t="s">
        <v>1913</v>
      </c>
      <c r="B245" t="s">
        <v>1929</v>
      </c>
      <c r="C245" t="s">
        <v>4</v>
      </c>
      <c r="D245">
        <v>3289</v>
      </c>
      <c r="E245" t="s">
        <v>2136</v>
      </c>
      <c r="F245" t="s">
        <v>2242</v>
      </c>
      <c r="G245" t="s">
        <v>2137</v>
      </c>
      <c r="H245" t="s">
        <v>4</v>
      </c>
    </row>
    <row r="246" spans="1:8" x14ac:dyDescent="0.35">
      <c r="A246" t="s">
        <v>1913</v>
      </c>
      <c r="B246" t="s">
        <v>1930</v>
      </c>
      <c r="C246" t="s">
        <v>4</v>
      </c>
      <c r="D246">
        <v>3251</v>
      </c>
      <c r="E246" t="s">
        <v>2138</v>
      </c>
      <c r="F246" t="s">
        <v>2242</v>
      </c>
      <c r="G246" t="s">
        <v>2139</v>
      </c>
      <c r="H246" t="s">
        <v>4</v>
      </c>
    </row>
    <row r="247" spans="1:8" x14ac:dyDescent="0.35">
      <c r="A247" t="s">
        <v>1913</v>
      </c>
      <c r="B247" t="s">
        <v>1931</v>
      </c>
      <c r="C247" t="s">
        <v>4</v>
      </c>
      <c r="D247">
        <v>3239</v>
      </c>
      <c r="E247" t="s">
        <v>2140</v>
      </c>
      <c r="F247" t="s">
        <v>2242</v>
      </c>
      <c r="G247" t="s">
        <v>2141</v>
      </c>
      <c r="H247" t="s">
        <v>4</v>
      </c>
    </row>
    <row r="248" spans="1:8" x14ac:dyDescent="0.35">
      <c r="A248" t="s">
        <v>1913</v>
      </c>
      <c r="B248" t="s">
        <v>1932</v>
      </c>
      <c r="C248" t="s">
        <v>4</v>
      </c>
      <c r="D248">
        <v>3226</v>
      </c>
      <c r="E248" t="s">
        <v>2142</v>
      </c>
      <c r="F248" t="s">
        <v>2242</v>
      </c>
      <c r="G248" t="s">
        <v>2143</v>
      </c>
      <c r="H248" t="s">
        <v>4</v>
      </c>
    </row>
    <row r="249" spans="1:8" x14ac:dyDescent="0.35">
      <c r="A249" t="s">
        <v>1913</v>
      </c>
      <c r="B249" t="s">
        <v>1933</v>
      </c>
      <c r="C249" t="s">
        <v>4</v>
      </c>
      <c r="D249">
        <v>3226</v>
      </c>
      <c r="E249" t="s">
        <v>2144</v>
      </c>
      <c r="F249" t="s">
        <v>2242</v>
      </c>
      <c r="G249" t="s">
        <v>2145</v>
      </c>
      <c r="H249" t="s">
        <v>4</v>
      </c>
    </row>
    <row r="250" spans="1:8" x14ac:dyDescent="0.35">
      <c r="A250" t="s">
        <v>1913</v>
      </c>
      <c r="B250" t="s">
        <v>1934</v>
      </c>
      <c r="C250" t="s">
        <v>4</v>
      </c>
      <c r="D250">
        <v>3222</v>
      </c>
      <c r="E250" t="s">
        <v>2146</v>
      </c>
      <c r="F250" t="s">
        <v>2242</v>
      </c>
      <c r="G250" t="s">
        <v>2147</v>
      </c>
      <c r="H250" t="s">
        <v>4</v>
      </c>
    </row>
    <row r="251" spans="1:8" x14ac:dyDescent="0.35">
      <c r="A251" t="s">
        <v>1913</v>
      </c>
      <c r="B251" t="s">
        <v>1935</v>
      </c>
      <c r="C251" t="s">
        <v>4</v>
      </c>
      <c r="D251">
        <v>3213</v>
      </c>
      <c r="E251" t="s">
        <v>2148</v>
      </c>
      <c r="F251" t="s">
        <v>2242</v>
      </c>
      <c r="G251" t="s">
        <v>2149</v>
      </c>
      <c r="H251" t="s">
        <v>4</v>
      </c>
    </row>
    <row r="252" spans="1:8" x14ac:dyDescent="0.35">
      <c r="A252" t="s">
        <v>1913</v>
      </c>
      <c r="B252" t="s">
        <v>1936</v>
      </c>
      <c r="C252" t="s">
        <v>4</v>
      </c>
      <c r="D252">
        <v>3206</v>
      </c>
      <c r="E252" t="s">
        <v>2150</v>
      </c>
      <c r="F252" t="s">
        <v>2242</v>
      </c>
      <c r="G252" t="s">
        <v>2151</v>
      </c>
      <c r="H252" t="s">
        <v>4</v>
      </c>
    </row>
    <row r="253" spans="1:8" x14ac:dyDescent="0.35">
      <c r="A253" t="s">
        <v>1913</v>
      </c>
      <c r="B253" t="s">
        <v>1939</v>
      </c>
      <c r="C253" t="s">
        <v>4</v>
      </c>
      <c r="D253">
        <v>3198</v>
      </c>
      <c r="E253" t="s">
        <v>2156</v>
      </c>
      <c r="F253" t="s">
        <v>2242</v>
      </c>
      <c r="G253" t="s">
        <v>2157</v>
      </c>
      <c r="H253" t="s">
        <v>4</v>
      </c>
    </row>
    <row r="254" spans="1:8" x14ac:dyDescent="0.35">
      <c r="A254" t="s">
        <v>1913</v>
      </c>
      <c r="B254" t="s">
        <v>1937</v>
      </c>
      <c r="C254" t="s">
        <v>4</v>
      </c>
      <c r="D254">
        <v>3193</v>
      </c>
      <c r="E254" t="s">
        <v>2152</v>
      </c>
      <c r="F254" t="s">
        <v>2242</v>
      </c>
      <c r="G254" t="s">
        <v>2153</v>
      </c>
      <c r="H254" t="s">
        <v>4</v>
      </c>
    </row>
    <row r="255" spans="1:8" x14ac:dyDescent="0.35">
      <c r="A255" t="s">
        <v>1913</v>
      </c>
      <c r="B255" t="s">
        <v>1938</v>
      </c>
      <c r="C255" t="s">
        <v>4</v>
      </c>
      <c r="D255">
        <v>3188</v>
      </c>
      <c r="E255" t="s">
        <v>2154</v>
      </c>
      <c r="F255" t="s">
        <v>2242</v>
      </c>
      <c r="G255" t="s">
        <v>2155</v>
      </c>
      <c r="H255" t="s">
        <v>4</v>
      </c>
    </row>
    <row r="256" spans="1:8" x14ac:dyDescent="0.35">
      <c r="A256" t="s">
        <v>1913</v>
      </c>
      <c r="B256" t="s">
        <v>1940</v>
      </c>
      <c r="C256" t="s">
        <v>4</v>
      </c>
      <c r="D256">
        <v>3186</v>
      </c>
      <c r="E256" t="s">
        <v>2158</v>
      </c>
      <c r="F256" t="s">
        <v>2242</v>
      </c>
      <c r="G256" t="s">
        <v>2159</v>
      </c>
      <c r="H256" t="s">
        <v>4</v>
      </c>
    </row>
    <row r="257" spans="1:8" x14ac:dyDescent="0.35">
      <c r="A257" t="s">
        <v>1913</v>
      </c>
      <c r="B257" t="s">
        <v>1941</v>
      </c>
      <c r="C257" t="s">
        <v>4</v>
      </c>
      <c r="D257">
        <v>3184</v>
      </c>
      <c r="E257" t="s">
        <v>2160</v>
      </c>
      <c r="F257" t="s">
        <v>2242</v>
      </c>
      <c r="G257" t="s">
        <v>2161</v>
      </c>
      <c r="H257" t="s">
        <v>4</v>
      </c>
    </row>
    <row r="258" spans="1:8" x14ac:dyDescent="0.35">
      <c r="A258" t="s">
        <v>1913</v>
      </c>
      <c r="B258" t="s">
        <v>1942</v>
      </c>
      <c r="C258" t="s">
        <v>4</v>
      </c>
      <c r="D258">
        <v>3183</v>
      </c>
      <c r="E258" t="s">
        <v>2162</v>
      </c>
      <c r="F258" t="s">
        <v>2242</v>
      </c>
      <c r="G258" t="s">
        <v>2163</v>
      </c>
      <c r="H258" t="s">
        <v>4</v>
      </c>
    </row>
    <row r="259" spans="1:8" x14ac:dyDescent="0.35">
      <c r="A259" t="s">
        <v>1913</v>
      </c>
      <c r="B259" t="s">
        <v>1943</v>
      </c>
      <c r="C259" t="s">
        <v>4</v>
      </c>
      <c r="D259">
        <v>3182</v>
      </c>
      <c r="E259" t="s">
        <v>2164</v>
      </c>
      <c r="F259" t="s">
        <v>2242</v>
      </c>
      <c r="G259" t="s">
        <v>2165</v>
      </c>
      <c r="H259" t="s">
        <v>4</v>
      </c>
    </row>
    <row r="260" spans="1:8" x14ac:dyDescent="0.35">
      <c r="A260" t="s">
        <v>1913</v>
      </c>
      <c r="B260" t="s">
        <v>1944</v>
      </c>
      <c r="C260" t="s">
        <v>4</v>
      </c>
      <c r="D260">
        <v>3182</v>
      </c>
      <c r="E260" t="s">
        <v>2166</v>
      </c>
      <c r="F260" t="s">
        <v>2242</v>
      </c>
      <c r="G260" t="s">
        <v>2167</v>
      </c>
      <c r="H260" t="s">
        <v>4</v>
      </c>
    </row>
    <row r="261" spans="1:8" x14ac:dyDescent="0.35">
      <c r="A261" t="s">
        <v>1913</v>
      </c>
      <c r="B261" t="s">
        <v>1945</v>
      </c>
      <c r="C261" t="s">
        <v>4</v>
      </c>
      <c r="D261">
        <v>3154</v>
      </c>
      <c r="E261" t="s">
        <v>2168</v>
      </c>
      <c r="F261" t="s">
        <v>2242</v>
      </c>
      <c r="G261" t="s">
        <v>2169</v>
      </c>
      <c r="H261" t="s">
        <v>4</v>
      </c>
    </row>
    <row r="262" spans="1:8" x14ac:dyDescent="0.35">
      <c r="A262" t="s">
        <v>1913</v>
      </c>
      <c r="B262" t="s">
        <v>1946</v>
      </c>
      <c r="C262" t="s">
        <v>4</v>
      </c>
      <c r="D262">
        <v>3153</v>
      </c>
      <c r="E262" t="s">
        <v>2170</v>
      </c>
      <c r="F262" t="s">
        <v>2242</v>
      </c>
      <c r="G262" t="s">
        <v>2171</v>
      </c>
      <c r="H262" t="s">
        <v>4</v>
      </c>
    </row>
    <row r="263" spans="1:8" x14ac:dyDescent="0.35">
      <c r="A263" t="s">
        <v>1913</v>
      </c>
      <c r="B263" t="s">
        <v>1947</v>
      </c>
      <c r="C263" t="s">
        <v>4</v>
      </c>
      <c r="D263">
        <v>3152</v>
      </c>
      <c r="E263" t="s">
        <v>2172</v>
      </c>
      <c r="F263" t="s">
        <v>2242</v>
      </c>
      <c r="G263" t="s">
        <v>2173</v>
      </c>
      <c r="H263" t="s">
        <v>4</v>
      </c>
    </row>
    <row r="264" spans="1:8" x14ac:dyDescent="0.35">
      <c r="A264" t="s">
        <v>1913</v>
      </c>
      <c r="B264" t="s">
        <v>1948</v>
      </c>
      <c r="C264" t="s">
        <v>4</v>
      </c>
      <c r="D264">
        <v>3152</v>
      </c>
      <c r="E264" t="s">
        <v>2174</v>
      </c>
      <c r="F264" t="s">
        <v>2242</v>
      </c>
      <c r="G264" t="s">
        <v>2175</v>
      </c>
      <c r="H264" t="s">
        <v>4</v>
      </c>
    </row>
    <row r="265" spans="1:8" x14ac:dyDescent="0.35">
      <c r="A265" t="s">
        <v>1913</v>
      </c>
      <c r="B265" t="s">
        <v>1949</v>
      </c>
      <c r="C265" t="s">
        <v>4</v>
      </c>
      <c r="D265">
        <v>3147</v>
      </c>
      <c r="E265" t="s">
        <v>2176</v>
      </c>
      <c r="F265" t="s">
        <v>2242</v>
      </c>
      <c r="G265" t="s">
        <v>2177</v>
      </c>
      <c r="H265" t="s">
        <v>4</v>
      </c>
    </row>
    <row r="266" spans="1:8" x14ac:dyDescent="0.35">
      <c r="A266" t="s">
        <v>1913</v>
      </c>
      <c r="B266" t="s">
        <v>1950</v>
      </c>
      <c r="C266" t="s">
        <v>4</v>
      </c>
      <c r="D266">
        <v>3147</v>
      </c>
      <c r="E266" t="s">
        <v>2178</v>
      </c>
      <c r="F266" t="s">
        <v>2242</v>
      </c>
      <c r="G266" t="s">
        <v>2179</v>
      </c>
      <c r="H266" t="s">
        <v>4</v>
      </c>
    </row>
    <row r="267" spans="1:8" x14ac:dyDescent="0.35">
      <c r="A267" t="s">
        <v>1913</v>
      </c>
      <c r="B267" t="s">
        <v>1951</v>
      </c>
      <c r="C267" t="s">
        <v>4</v>
      </c>
      <c r="D267">
        <v>3144</v>
      </c>
      <c r="E267" t="s">
        <v>2180</v>
      </c>
      <c r="F267" t="s">
        <v>2242</v>
      </c>
      <c r="G267" t="s">
        <v>2181</v>
      </c>
      <c r="H267" t="s">
        <v>4</v>
      </c>
    </row>
    <row r="268" spans="1:8" x14ac:dyDescent="0.35">
      <c r="A268" t="s">
        <v>1913</v>
      </c>
      <c r="B268" t="s">
        <v>1952</v>
      </c>
      <c r="C268" t="s">
        <v>4</v>
      </c>
      <c r="D268">
        <v>3143</v>
      </c>
      <c r="E268" t="s">
        <v>2182</v>
      </c>
      <c r="F268" t="s">
        <v>2242</v>
      </c>
      <c r="G268" t="s">
        <v>2183</v>
      </c>
      <c r="H268" t="s">
        <v>4</v>
      </c>
    </row>
    <row r="269" spans="1:8" x14ac:dyDescent="0.35">
      <c r="A269" t="s">
        <v>1913</v>
      </c>
      <c r="B269" t="s">
        <v>1954</v>
      </c>
      <c r="C269" t="s">
        <v>4</v>
      </c>
      <c r="D269">
        <v>3141</v>
      </c>
      <c r="E269" t="s">
        <v>2186</v>
      </c>
      <c r="F269" t="s">
        <v>2242</v>
      </c>
      <c r="G269" t="s">
        <v>2187</v>
      </c>
      <c r="H269" t="s">
        <v>4</v>
      </c>
    </row>
    <row r="270" spans="1:8" x14ac:dyDescent="0.35">
      <c r="A270" t="s">
        <v>1913</v>
      </c>
      <c r="B270" t="s">
        <v>1953</v>
      </c>
      <c r="C270" t="s">
        <v>4</v>
      </c>
      <c r="D270">
        <v>3139</v>
      </c>
      <c r="E270" t="s">
        <v>2184</v>
      </c>
      <c r="F270" t="s">
        <v>2242</v>
      </c>
      <c r="G270" t="s">
        <v>2185</v>
      </c>
      <c r="H270" t="s">
        <v>4</v>
      </c>
    </row>
    <row r="271" spans="1:8" x14ac:dyDescent="0.35">
      <c r="A271" t="s">
        <v>1913</v>
      </c>
      <c r="B271" t="s">
        <v>1956</v>
      </c>
      <c r="C271" t="s">
        <v>4</v>
      </c>
      <c r="D271">
        <v>3137</v>
      </c>
      <c r="E271" t="s">
        <v>2190</v>
      </c>
      <c r="F271" t="s">
        <v>2242</v>
      </c>
      <c r="G271" t="s">
        <v>2191</v>
      </c>
      <c r="H271" t="s">
        <v>4</v>
      </c>
    </row>
    <row r="272" spans="1:8" x14ac:dyDescent="0.35">
      <c r="A272" t="s">
        <v>1913</v>
      </c>
      <c r="B272" t="s">
        <v>1955</v>
      </c>
      <c r="C272" t="s">
        <v>4</v>
      </c>
      <c r="D272">
        <v>3136</v>
      </c>
      <c r="E272" t="s">
        <v>2188</v>
      </c>
      <c r="F272" t="s">
        <v>2242</v>
      </c>
      <c r="G272" t="s">
        <v>2189</v>
      </c>
      <c r="H272" t="s">
        <v>4</v>
      </c>
    </row>
    <row r="273" spans="1:8" x14ac:dyDescent="0.35">
      <c r="A273" t="s">
        <v>1913</v>
      </c>
      <c r="B273" t="s">
        <v>1964</v>
      </c>
      <c r="C273" t="s">
        <v>4</v>
      </c>
      <c r="D273">
        <v>3121</v>
      </c>
      <c r="E273" t="s">
        <v>2206</v>
      </c>
      <c r="F273" t="s">
        <v>2242</v>
      </c>
      <c r="G273" t="s">
        <v>2207</v>
      </c>
      <c r="H273" t="s">
        <v>4</v>
      </c>
    </row>
    <row r="274" spans="1:8" x14ac:dyDescent="0.35">
      <c r="A274" t="s">
        <v>1913</v>
      </c>
      <c r="B274" t="s">
        <v>1958</v>
      </c>
      <c r="C274" t="s">
        <v>4</v>
      </c>
      <c r="D274">
        <v>3117</v>
      </c>
      <c r="E274" t="s">
        <v>2194</v>
      </c>
      <c r="F274" t="s">
        <v>2242</v>
      </c>
      <c r="G274" t="s">
        <v>2195</v>
      </c>
      <c r="H274" t="s">
        <v>4</v>
      </c>
    </row>
    <row r="275" spans="1:8" x14ac:dyDescent="0.35">
      <c r="A275" t="s">
        <v>1913</v>
      </c>
      <c r="B275" t="s">
        <v>1959</v>
      </c>
      <c r="C275" t="s">
        <v>4</v>
      </c>
      <c r="D275">
        <v>3115</v>
      </c>
      <c r="E275" t="s">
        <v>2196</v>
      </c>
      <c r="F275" t="s">
        <v>2242</v>
      </c>
      <c r="G275" t="s">
        <v>2197</v>
      </c>
      <c r="H275" t="s">
        <v>4</v>
      </c>
    </row>
    <row r="276" spans="1:8" x14ac:dyDescent="0.35">
      <c r="A276" t="s">
        <v>1913</v>
      </c>
      <c r="B276" t="s">
        <v>1960</v>
      </c>
      <c r="C276" t="s">
        <v>4</v>
      </c>
      <c r="D276">
        <v>3113</v>
      </c>
      <c r="E276" t="s">
        <v>2198</v>
      </c>
      <c r="F276" t="s">
        <v>2242</v>
      </c>
      <c r="G276" t="s">
        <v>2199</v>
      </c>
      <c r="H276" t="s">
        <v>4</v>
      </c>
    </row>
    <row r="277" spans="1:8" x14ac:dyDescent="0.35">
      <c r="A277" t="s">
        <v>1913</v>
      </c>
      <c r="B277" t="s">
        <v>1961</v>
      </c>
      <c r="C277" t="s">
        <v>4</v>
      </c>
      <c r="D277">
        <v>3113</v>
      </c>
      <c r="E277" t="s">
        <v>2200</v>
      </c>
      <c r="F277" t="s">
        <v>2242</v>
      </c>
      <c r="G277" t="s">
        <v>2201</v>
      </c>
      <c r="H277" t="s">
        <v>4</v>
      </c>
    </row>
    <row r="278" spans="1:8" x14ac:dyDescent="0.35">
      <c r="A278" t="s">
        <v>1913</v>
      </c>
      <c r="B278" t="s">
        <v>1963</v>
      </c>
      <c r="C278" t="s">
        <v>4</v>
      </c>
      <c r="D278">
        <v>3113</v>
      </c>
      <c r="E278" t="s">
        <v>2204</v>
      </c>
      <c r="F278" t="s">
        <v>2242</v>
      </c>
      <c r="G278" t="s">
        <v>2205</v>
      </c>
      <c r="H278" t="s">
        <v>4</v>
      </c>
    </row>
    <row r="279" spans="1:8" x14ac:dyDescent="0.35">
      <c r="A279" t="s">
        <v>1913</v>
      </c>
      <c r="B279" t="s">
        <v>1957</v>
      </c>
      <c r="C279" t="s">
        <v>4</v>
      </c>
      <c r="D279">
        <v>3108</v>
      </c>
      <c r="E279" t="s">
        <v>2192</v>
      </c>
      <c r="F279" t="s">
        <v>2242</v>
      </c>
      <c r="G279" t="s">
        <v>2193</v>
      </c>
      <c r="H279" t="s">
        <v>4</v>
      </c>
    </row>
    <row r="280" spans="1:8" x14ac:dyDescent="0.35">
      <c r="A280" t="s">
        <v>1913</v>
      </c>
      <c r="B280" t="s">
        <v>1962</v>
      </c>
      <c r="C280" t="s">
        <v>4</v>
      </c>
      <c r="D280">
        <v>3106</v>
      </c>
      <c r="E280" t="s">
        <v>2202</v>
      </c>
      <c r="F280" t="s">
        <v>2242</v>
      </c>
      <c r="G280" t="s">
        <v>2203</v>
      </c>
      <c r="H280" t="s">
        <v>4</v>
      </c>
    </row>
    <row r="281" spans="1:8" x14ac:dyDescent="0.35">
      <c r="A281" t="s">
        <v>1913</v>
      </c>
      <c r="B281" t="s">
        <v>1965</v>
      </c>
      <c r="C281" t="s">
        <v>4</v>
      </c>
      <c r="D281">
        <v>3105</v>
      </c>
      <c r="E281" t="s">
        <v>2208</v>
      </c>
      <c r="F281" t="s">
        <v>2242</v>
      </c>
      <c r="G281" t="s">
        <v>2209</v>
      </c>
      <c r="H281" t="s">
        <v>4</v>
      </c>
    </row>
    <row r="282" spans="1:8" x14ac:dyDescent="0.35">
      <c r="A282" t="s">
        <v>1913</v>
      </c>
      <c r="B282" t="s">
        <v>1966</v>
      </c>
      <c r="C282" t="s">
        <v>4</v>
      </c>
      <c r="D282">
        <v>3094</v>
      </c>
      <c r="E282" t="s">
        <v>2210</v>
      </c>
      <c r="F282" t="s">
        <v>2242</v>
      </c>
      <c r="G282" t="s">
        <v>2211</v>
      </c>
      <c r="H282" t="s">
        <v>4</v>
      </c>
    </row>
    <row r="283" spans="1:8" x14ac:dyDescent="0.35">
      <c r="A283" t="s">
        <v>1913</v>
      </c>
      <c r="B283" t="s">
        <v>1967</v>
      </c>
      <c r="C283" t="s">
        <v>4</v>
      </c>
      <c r="D283">
        <v>3088</v>
      </c>
      <c r="E283" t="s">
        <v>2212</v>
      </c>
      <c r="F283" t="s">
        <v>2242</v>
      </c>
      <c r="G283" t="s">
        <v>2213</v>
      </c>
      <c r="H283" t="s">
        <v>4</v>
      </c>
    </row>
    <row r="284" spans="1:8" x14ac:dyDescent="0.35">
      <c r="A284" t="s">
        <v>1913</v>
      </c>
      <c r="B284" t="s">
        <v>1968</v>
      </c>
      <c r="C284" t="s">
        <v>4</v>
      </c>
      <c r="D284">
        <v>3086</v>
      </c>
      <c r="E284" t="s">
        <v>2214</v>
      </c>
      <c r="F284" t="s">
        <v>2242</v>
      </c>
      <c r="G284" t="s">
        <v>2215</v>
      </c>
      <c r="H284" t="s">
        <v>4</v>
      </c>
    </row>
    <row r="285" spans="1:8" x14ac:dyDescent="0.35">
      <c r="A285" t="s">
        <v>1913</v>
      </c>
      <c r="B285" t="s">
        <v>1969</v>
      </c>
      <c r="C285" t="s">
        <v>4</v>
      </c>
      <c r="D285">
        <v>3084</v>
      </c>
      <c r="E285" t="s">
        <v>2216</v>
      </c>
      <c r="F285" t="s">
        <v>2242</v>
      </c>
      <c r="G285" t="s">
        <v>2217</v>
      </c>
      <c r="H285" t="s">
        <v>4</v>
      </c>
    </row>
    <row r="286" spans="1:8" x14ac:dyDescent="0.35">
      <c r="A286" t="s">
        <v>1913</v>
      </c>
      <c r="B286" t="s">
        <v>1978</v>
      </c>
      <c r="C286" t="s">
        <v>4</v>
      </c>
      <c r="D286">
        <v>3078</v>
      </c>
      <c r="E286" t="s">
        <v>2234</v>
      </c>
      <c r="F286" t="s">
        <v>2242</v>
      </c>
      <c r="G286" t="s">
        <v>2235</v>
      </c>
      <c r="H286" t="s">
        <v>4</v>
      </c>
    </row>
    <row r="287" spans="1:8" x14ac:dyDescent="0.35">
      <c r="A287" t="s">
        <v>1913</v>
      </c>
      <c r="B287" t="s">
        <v>1970</v>
      </c>
      <c r="C287" t="s">
        <v>4</v>
      </c>
      <c r="D287">
        <v>3072</v>
      </c>
      <c r="E287" t="s">
        <v>2218</v>
      </c>
      <c r="F287" t="s">
        <v>2242</v>
      </c>
      <c r="G287" t="s">
        <v>2219</v>
      </c>
      <c r="H287" t="s">
        <v>4</v>
      </c>
    </row>
    <row r="288" spans="1:8" x14ac:dyDescent="0.35">
      <c r="A288" t="s">
        <v>1913</v>
      </c>
      <c r="B288" t="s">
        <v>1971</v>
      </c>
      <c r="C288" t="s">
        <v>4</v>
      </c>
      <c r="D288">
        <v>3071</v>
      </c>
      <c r="E288" t="s">
        <v>2220</v>
      </c>
      <c r="F288" t="s">
        <v>2242</v>
      </c>
      <c r="G288" t="s">
        <v>2221</v>
      </c>
      <c r="H288" t="s">
        <v>4</v>
      </c>
    </row>
    <row r="289" spans="1:8" x14ac:dyDescent="0.35">
      <c r="A289" t="s">
        <v>1913</v>
      </c>
      <c r="B289" t="s">
        <v>1972</v>
      </c>
      <c r="C289" t="s">
        <v>4</v>
      </c>
      <c r="D289">
        <v>3061</v>
      </c>
      <c r="E289" t="s">
        <v>2222</v>
      </c>
      <c r="F289" t="s">
        <v>2242</v>
      </c>
      <c r="G289" t="s">
        <v>2223</v>
      </c>
      <c r="H289" t="s">
        <v>4</v>
      </c>
    </row>
    <row r="290" spans="1:8" x14ac:dyDescent="0.35">
      <c r="A290" t="s">
        <v>1913</v>
      </c>
      <c r="B290" t="s">
        <v>1973</v>
      </c>
      <c r="C290" t="s">
        <v>4</v>
      </c>
      <c r="D290">
        <v>3056</v>
      </c>
      <c r="E290" t="s">
        <v>2224</v>
      </c>
      <c r="F290" t="s">
        <v>2242</v>
      </c>
      <c r="G290" t="s">
        <v>2225</v>
      </c>
      <c r="H290" t="s">
        <v>4</v>
      </c>
    </row>
    <row r="291" spans="1:8" x14ac:dyDescent="0.35">
      <c r="A291" t="s">
        <v>1913</v>
      </c>
      <c r="B291" t="s">
        <v>1974</v>
      </c>
      <c r="C291" t="s">
        <v>4</v>
      </c>
      <c r="D291">
        <v>3049</v>
      </c>
      <c r="E291" t="s">
        <v>2226</v>
      </c>
      <c r="F291" t="s">
        <v>2242</v>
      </c>
      <c r="G291" t="s">
        <v>2227</v>
      </c>
      <c r="H291" t="s">
        <v>4</v>
      </c>
    </row>
    <row r="292" spans="1:8" x14ac:dyDescent="0.35">
      <c r="A292" t="s">
        <v>1913</v>
      </c>
      <c r="B292" t="s">
        <v>1979</v>
      </c>
      <c r="C292" t="s">
        <v>4</v>
      </c>
      <c r="D292">
        <v>3033</v>
      </c>
      <c r="E292" t="s">
        <v>2236</v>
      </c>
      <c r="F292" t="s">
        <v>2242</v>
      </c>
      <c r="G292" t="s">
        <v>2237</v>
      </c>
      <c r="H292" t="s">
        <v>4</v>
      </c>
    </row>
    <row r="293" spans="1:8" x14ac:dyDescent="0.35">
      <c r="A293" t="s">
        <v>1913</v>
      </c>
      <c r="B293" t="s">
        <v>1980</v>
      </c>
      <c r="C293" t="s">
        <v>4</v>
      </c>
      <c r="D293">
        <v>3031</v>
      </c>
      <c r="E293" t="s">
        <v>2238</v>
      </c>
      <c r="F293" t="s">
        <v>2242</v>
      </c>
      <c r="G293" t="s">
        <v>2239</v>
      </c>
      <c r="H293" t="s">
        <v>4</v>
      </c>
    </row>
    <row r="294" spans="1:8" x14ac:dyDescent="0.35">
      <c r="A294" t="s">
        <v>1913</v>
      </c>
      <c r="B294" t="s">
        <v>1981</v>
      </c>
      <c r="C294" t="s">
        <v>4</v>
      </c>
      <c r="D294">
        <v>3024</v>
      </c>
      <c r="E294" t="s">
        <v>2240</v>
      </c>
      <c r="F294" t="s">
        <v>2242</v>
      </c>
      <c r="G294" t="s">
        <v>2241</v>
      </c>
      <c r="H294" t="s">
        <v>4</v>
      </c>
    </row>
    <row r="295" spans="1:8" x14ac:dyDescent="0.35">
      <c r="A295" t="s">
        <v>1913</v>
      </c>
      <c r="B295" t="s">
        <v>1975</v>
      </c>
      <c r="C295" t="s">
        <v>4</v>
      </c>
      <c r="D295">
        <v>3021</v>
      </c>
      <c r="E295" t="s">
        <v>2228</v>
      </c>
      <c r="F295" t="s">
        <v>2242</v>
      </c>
      <c r="G295" t="s">
        <v>2229</v>
      </c>
      <c r="H295" t="s">
        <v>4</v>
      </c>
    </row>
    <row r="296" spans="1:8" x14ac:dyDescent="0.35">
      <c r="A296" t="s">
        <v>1913</v>
      </c>
      <c r="B296" t="s">
        <v>1976</v>
      </c>
      <c r="C296" t="s">
        <v>4</v>
      </c>
      <c r="D296">
        <v>3011</v>
      </c>
      <c r="E296" t="s">
        <v>2230</v>
      </c>
      <c r="F296" t="s">
        <v>2242</v>
      </c>
      <c r="G296" t="s">
        <v>2231</v>
      </c>
      <c r="H296" t="s">
        <v>4</v>
      </c>
    </row>
    <row r="297" spans="1:8" x14ac:dyDescent="0.35">
      <c r="A297" t="s">
        <v>1913</v>
      </c>
      <c r="B297" t="s">
        <v>1977</v>
      </c>
      <c r="C297" t="s">
        <v>4</v>
      </c>
      <c r="D297">
        <v>3003</v>
      </c>
      <c r="E297" t="s">
        <v>2232</v>
      </c>
      <c r="F297" t="s">
        <v>2242</v>
      </c>
      <c r="G297" t="s">
        <v>2233</v>
      </c>
      <c r="H297" t="s">
        <v>4</v>
      </c>
    </row>
    <row r="298" spans="1:8" x14ac:dyDescent="0.35">
      <c r="A298" t="s">
        <v>1914</v>
      </c>
      <c r="B298" t="s">
        <v>1909</v>
      </c>
      <c r="C298" t="s">
        <v>4</v>
      </c>
      <c r="D298">
        <v>3715</v>
      </c>
      <c r="E298" t="s">
        <v>1915</v>
      </c>
      <c r="F298" t="s">
        <v>52</v>
      </c>
      <c r="G298" t="s">
        <v>1916</v>
      </c>
      <c r="H298" t="s">
        <v>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0F1C4-8963-4462-ADC9-6BBA94734343}">
  <dimension ref="A1:J299"/>
  <sheetViews>
    <sheetView workbookViewId="0">
      <selection activeCell="A298" sqref="A298:J299"/>
    </sheetView>
  </sheetViews>
  <sheetFormatPr baseColWidth="10" defaultRowHeight="15.5" x14ac:dyDescent="0.35"/>
  <cols>
    <col min="3" max="3" width="24.08203125" bestFit="1" customWidth="1"/>
    <col min="4" max="4" width="40.25" bestFit="1" customWidth="1"/>
    <col min="5" max="5" width="46.5" bestFit="1" customWidth="1"/>
    <col min="6" max="6" width="10.25" bestFit="1" customWidth="1"/>
    <col min="7" max="7" width="9.83203125" bestFit="1" customWidth="1"/>
    <col min="8" max="8" width="7.75" bestFit="1" customWidth="1"/>
    <col min="9" max="9" width="7.75" customWidth="1"/>
    <col min="10" max="10" width="78.9140625" customWidth="1"/>
  </cols>
  <sheetData>
    <row r="1" spans="1:10" x14ac:dyDescent="0.35">
      <c r="A1" t="s">
        <v>1019</v>
      </c>
      <c r="B1" t="s">
        <v>1020</v>
      </c>
      <c r="C1" t="s">
        <v>12</v>
      </c>
      <c r="D1" t="s">
        <v>1184</v>
      </c>
      <c r="E1" t="s">
        <v>1185</v>
      </c>
      <c r="F1" t="s">
        <v>2</v>
      </c>
      <c r="G1" t="s">
        <v>3</v>
      </c>
      <c r="H1" t="s">
        <v>44</v>
      </c>
      <c r="I1" t="s">
        <v>45</v>
      </c>
      <c r="J1" t="s">
        <v>1186</v>
      </c>
    </row>
    <row r="2" spans="1:10" x14ac:dyDescent="0.35">
      <c r="A2" t="str">
        <f>TRESMILES!A2</f>
        <v>España</v>
      </c>
      <c r="B2" t="str">
        <f>TRESMILES!B2</f>
        <v>Aragón</v>
      </c>
      <c r="C2" t="str">
        <f>TRESMILES!C2</f>
        <v>PIRINEOS. Aneto - Maladeta</v>
      </c>
      <c r="D2" t="str">
        <f>TRESMILES!D2</f>
        <v>Pico de Aneto</v>
      </c>
      <c r="E2" t="str">
        <f>IF(TRESMILES!E2="","",TRESMILES!E2)</f>
        <v>Tuca d'Aneto / Maladeta de Corones</v>
      </c>
      <c r="F2" t="str">
        <f>TRESMILES!G2</f>
        <v>42.631139</v>
      </c>
      <c r="G2" s="28" t="str">
        <f>TRESMILES!H2</f>
        <v>0.656639</v>
      </c>
      <c r="H2">
        <f>TRESMILES!F2</f>
        <v>3404</v>
      </c>
      <c r="I2" t="str">
        <f>IF(TRESMILES!I2="","",TRESMILES!I2)</f>
        <v>F+</v>
      </c>
      <c r="J2" t="str">
        <f>IF(TRESMILES!J2="","No hay",TRESMILES!J2)</f>
        <v>No hay</v>
      </c>
    </row>
    <row r="3" spans="1:10" x14ac:dyDescent="0.35">
      <c r="A3" t="str">
        <f>TRESMILES!A3</f>
        <v>España</v>
      </c>
      <c r="B3" t="str">
        <f>TRESMILES!B3</f>
        <v>Aragón</v>
      </c>
      <c r="C3" t="str">
        <f>TRESMILES!C3</f>
        <v>PIRINEOS. Aneto - Maladeta</v>
      </c>
      <c r="D3" t="str">
        <f>TRESMILES!D3</f>
        <v>Punta Astorg</v>
      </c>
      <c r="E3" t="str">
        <f>IF(TRESMILES!E3="","",TRESMILES!E3)</f>
        <v>Punta d'Astorg</v>
      </c>
      <c r="F3" t="str">
        <f>TRESMILES!G3</f>
        <v>42.639417</v>
      </c>
      <c r="G3" s="28" t="str">
        <f>TRESMILES!H3</f>
        <v>0.642556</v>
      </c>
      <c r="H3">
        <f>TRESMILES!F3</f>
        <v>3356</v>
      </c>
      <c r="I3" t="str">
        <f>IF(TRESMILES!I3="","",TRESMILES!I3)</f>
        <v>PD+</v>
      </c>
      <c r="J3" t="str">
        <f>IF(TRESMILES!J3="","No hay",TRESMILES!J3)</f>
        <v>2025: Sostremetries: 3.356,1 m</v>
      </c>
    </row>
    <row r="4" spans="1:10" x14ac:dyDescent="0.35">
      <c r="A4" t="str">
        <f>TRESMILES!A4</f>
        <v>España</v>
      </c>
      <c r="B4" t="str">
        <f>TRESMILES!B4</f>
        <v>Aragón</v>
      </c>
      <c r="C4" t="str">
        <f>TRESMILES!C4</f>
        <v>PIRINEOS. Aneto - Maladeta</v>
      </c>
      <c r="D4" t="str">
        <f>TRESMILES!D4</f>
        <v>Aguja Daviu</v>
      </c>
      <c r="E4" t="str">
        <f>IF(TRESMILES!E4="","",TRESMILES!E4)</f>
        <v/>
      </c>
      <c r="F4" t="str">
        <f>TRESMILES!G4</f>
        <v>42.630411</v>
      </c>
      <c r="G4" s="28" t="str">
        <f>TRESMILES!H4</f>
        <v>0.655618</v>
      </c>
      <c r="H4">
        <f>TRESMILES!F4</f>
        <v>3350</v>
      </c>
      <c r="I4" t="str">
        <f>IF(TRESMILES!I4="","",TRESMILES!I4)</f>
        <v>F+</v>
      </c>
      <c r="J4" t="str">
        <f>IF(TRESMILES!J4="","No hay",TRESMILES!J4)</f>
        <v>POSIBLE DISCREPANCIA, ERROR O A ESTUDIAR. Guía Alejos/INGEAR</v>
      </c>
    </row>
    <row r="5" spans="1:10" x14ac:dyDescent="0.35">
      <c r="A5" t="str">
        <f>TRESMILES!A5</f>
        <v>España</v>
      </c>
      <c r="B5" t="str">
        <f>TRESMILES!B5</f>
        <v>Aragón</v>
      </c>
      <c r="C5" t="str">
        <f>TRESMILES!C5</f>
        <v>PIRINEOS. Aneto - Maladeta</v>
      </c>
      <c r="D5" t="str">
        <f>TRESMILES!D5</f>
        <v>Pico del Medio</v>
      </c>
      <c r="E5" t="str">
        <f>IF(TRESMILES!E5="","",TRESMILES!E5)</f>
        <v>Tuca d'el Mich</v>
      </c>
      <c r="F5" t="str">
        <f>TRESMILES!G5</f>
        <v>42.638611</v>
      </c>
      <c r="G5" s="28" t="str">
        <f>TRESMILES!H5</f>
        <v>0.645111</v>
      </c>
      <c r="H5">
        <f>TRESMILES!F5</f>
        <v>3349</v>
      </c>
      <c r="I5" t="str">
        <f>IF(TRESMILES!I5="","",TRESMILES!I5)</f>
        <v>F+</v>
      </c>
      <c r="J5" t="str">
        <f>IF(TRESMILES!J5="","No hay",TRESMILES!J5)</f>
        <v>No hay</v>
      </c>
    </row>
    <row r="6" spans="1:10" x14ac:dyDescent="0.35">
      <c r="A6" t="str">
        <f>TRESMILES!A6</f>
        <v>España</v>
      </c>
      <c r="B6" t="str">
        <f>TRESMILES!B6</f>
        <v>Aragón</v>
      </c>
      <c r="C6" t="str">
        <f>TRESMILES!C6</f>
        <v>PIRINEOS. Aneto - Maladeta</v>
      </c>
      <c r="D6" t="str">
        <f>TRESMILES!D6</f>
        <v>Espalda de Aneto</v>
      </c>
      <c r="E6" t="str">
        <f>IF(TRESMILES!E6="","",TRESMILES!E6)</f>
        <v>Esquena de l'Aneto</v>
      </c>
      <c r="F6" t="str">
        <f>TRESMILES!G6</f>
        <v>42.629278</v>
      </c>
      <c r="G6" s="28" t="str">
        <f>TRESMILES!H6</f>
        <v>0.659667</v>
      </c>
      <c r="H6">
        <f>TRESMILES!F6</f>
        <v>3345</v>
      </c>
      <c r="I6" t="str">
        <f>IF(TRESMILES!I6="","",TRESMILES!I6)</f>
        <v>F+</v>
      </c>
      <c r="J6" t="str">
        <f>IF(TRESMILES!J6="","No hay",TRESMILES!J6)</f>
        <v>No hay</v>
      </c>
    </row>
    <row r="7" spans="1:10" x14ac:dyDescent="0.35">
      <c r="A7" t="str">
        <f>TRESMILES!A7</f>
        <v>España</v>
      </c>
      <c r="B7" t="str">
        <f>TRESMILES!B7</f>
        <v>Aragón</v>
      </c>
      <c r="C7" t="str">
        <f>TRESMILES!C7</f>
        <v>PIRINEOS. Aneto - Maladeta</v>
      </c>
      <c r="D7" t="str">
        <f>TRESMILES!D7</f>
        <v>Aguja Escudier</v>
      </c>
      <c r="E7" t="str">
        <f>IF(TRESMILES!E7="","",TRESMILES!E7)</f>
        <v>Agulla Baixa d'Aneto</v>
      </c>
      <c r="F7" t="str">
        <f>TRESMILES!G7</f>
        <v>42.630222</v>
      </c>
      <c r="G7" s="28" t="str">
        <f>TRESMILES!H7</f>
        <v>0.654694</v>
      </c>
      <c r="H7">
        <f>TRESMILES!F7</f>
        <v>3343</v>
      </c>
      <c r="I7" t="str">
        <f>IF(TRESMILES!I7="","",TRESMILES!I7)</f>
        <v>F+</v>
      </c>
      <c r="J7" t="str">
        <f>IF(TRESMILES!J7="","No hay",TRESMILES!J7)</f>
        <v>POSIBLE DISCREPANCIA, ERROR O A ESTUDIAR. Guía Alejos/INGEAR</v>
      </c>
    </row>
    <row r="8" spans="1:10" x14ac:dyDescent="0.35">
      <c r="A8" t="str">
        <f>TRESMILES!A8</f>
        <v>España</v>
      </c>
      <c r="B8" t="str">
        <f>TRESMILES!B8</f>
        <v>Aragón</v>
      </c>
      <c r="C8" t="str">
        <f>TRESMILES!C8</f>
        <v>PIRINEOS. Aneto - Maladeta</v>
      </c>
      <c r="D8" t="str">
        <f>TRESMILES!D8</f>
        <v>Pico de la Maladeta</v>
      </c>
      <c r="E8" t="str">
        <f>IF(TRESMILES!E8="","",TRESMILES!E8)</f>
        <v>Tuca de la Maladeta</v>
      </c>
      <c r="F8" t="str">
        <f>TRESMILES!G8</f>
        <v>42.646417</v>
      </c>
      <c r="G8" s="28" t="str">
        <f>TRESMILES!H8</f>
        <v>0.640389</v>
      </c>
      <c r="H8">
        <f>TRESMILES!F8</f>
        <v>3312</v>
      </c>
      <c r="I8" t="str">
        <f>IF(TRESMILES!I8="","",TRESMILES!I8)</f>
        <v>PD-</v>
      </c>
      <c r="J8" t="str">
        <f>IF(TRESMILES!J8="","No hay",TRESMILES!J8)</f>
        <v>No hay</v>
      </c>
    </row>
    <row r="9" spans="1:10" x14ac:dyDescent="0.35">
      <c r="A9" t="str">
        <f>TRESMILES!A9</f>
        <v>España</v>
      </c>
      <c r="B9" t="str">
        <f>TRESMILES!B9</f>
        <v>Aragón</v>
      </c>
      <c r="C9" t="str">
        <f>TRESMILES!C9</f>
        <v>PIRINEOS. Aneto - Maladeta</v>
      </c>
      <c r="D9" t="str">
        <f>TRESMILES!D9</f>
        <v>Punta Oliveras - Arenas</v>
      </c>
      <c r="E9" t="str">
        <f>IF(TRESMILES!E9="","",TRESMILES!E9)</f>
        <v>Tuqueta de la Crus</v>
      </c>
      <c r="F9" t="str">
        <f>TRESMILES!G9</f>
        <v>42.633694</v>
      </c>
      <c r="G9" s="28" t="str">
        <f>TRESMILES!H9</f>
        <v>0.654500</v>
      </c>
      <c r="H9">
        <f>TRESMILES!F9</f>
        <v>3302</v>
      </c>
      <c r="I9" t="str">
        <f>IF(TRESMILES!I9="","",TRESMILES!I9)</f>
        <v>F</v>
      </c>
      <c r="J9" t="str">
        <f>IF(TRESMILES!J9="","No hay",TRESMILES!J9)</f>
        <v>No hay</v>
      </c>
    </row>
    <row r="10" spans="1:10" x14ac:dyDescent="0.35">
      <c r="A10" t="str">
        <f>TRESMILES!A10</f>
        <v>España</v>
      </c>
      <c r="B10" t="str">
        <f>TRESMILES!B10</f>
        <v>Aragón</v>
      </c>
      <c r="C10" t="str">
        <f>TRESMILES!C10</f>
        <v>PIRINEOS. Aneto - Maladeta</v>
      </c>
      <c r="D10" t="str">
        <f>TRESMILES!D10</f>
        <v>Pico de Coronas</v>
      </c>
      <c r="E10" t="str">
        <f>IF(TRESMILES!E10="","",TRESMILES!E10)</f>
        <v>Tuca de Corones</v>
      </c>
      <c r="F10" t="str">
        <f>TRESMILES!G10</f>
        <v>42.637139</v>
      </c>
      <c r="G10" s="28" t="str">
        <f>TRESMILES!H10</f>
        <v>0.649361</v>
      </c>
      <c r="H10">
        <f>TRESMILES!F10</f>
        <v>3297</v>
      </c>
      <c r="I10" t="str">
        <f>IF(TRESMILES!I10="","",TRESMILES!I10)</f>
        <v>F</v>
      </c>
      <c r="J10" t="str">
        <f>IF(TRESMILES!J10="","No hay",TRESMILES!J10)</f>
        <v>No hay</v>
      </c>
    </row>
    <row r="11" spans="1:10" x14ac:dyDescent="0.35">
      <c r="A11" t="str">
        <f>TRESMILES!A11</f>
        <v>España</v>
      </c>
      <c r="B11" t="str">
        <f>TRESMILES!B11</f>
        <v>Aragón</v>
      </c>
      <c r="C11" t="str">
        <f>TRESMILES!C11</f>
        <v>PIRINEOS. Aneto - Maladeta</v>
      </c>
      <c r="D11" t="str">
        <f>TRESMILES!D11</f>
        <v>Pico de Tempestades</v>
      </c>
      <c r="E11" t="str">
        <f>IF(TRESMILES!E11="","",TRESMILES!E11)</f>
        <v>Tuca de Tempestats / Tuca Gran de Llosàs</v>
      </c>
      <c r="F11" t="str">
        <f>TRESMILES!G11</f>
        <v>42.626139</v>
      </c>
      <c r="G11" s="28" t="str">
        <f>TRESMILES!H11</f>
        <v>0.662722</v>
      </c>
      <c r="H11">
        <f>TRESMILES!F11</f>
        <v>3289</v>
      </c>
      <c r="I11" t="str">
        <f>IF(TRESMILES!I11="","",TRESMILES!I11)</f>
        <v>F+</v>
      </c>
      <c r="J11" t="str">
        <f>IF(TRESMILES!J11="","No hay",TRESMILES!J11)</f>
        <v>No hay</v>
      </c>
    </row>
    <row r="12" spans="1:10" x14ac:dyDescent="0.35">
      <c r="A12" t="str">
        <f>'Lista Descatalogados'!A16</f>
        <v>España</v>
      </c>
      <c r="B12" t="str">
        <f>'Lista Descatalogados'!B16</f>
        <v>Aragón</v>
      </c>
      <c r="C12" t="str">
        <f>'Lista Descatalogados'!C16</f>
        <v>PIRINEOS. Aneto - Maladeta</v>
      </c>
      <c r="D12" t="str">
        <f>'Lista Descatalogados'!D16</f>
        <v>Tuca de las Culebras</v>
      </c>
      <c r="E12" t="str">
        <f>IF('Lista Descatalogados'!E16="","",'Lista Descatalogados'!E16)</f>
        <v/>
      </c>
      <c r="F12" t="str">
        <f>'Lista Descatalogados'!G16</f>
        <v>42.593908</v>
      </c>
      <c r="G12" s="28" t="str">
        <f>'Lista Descatalogados'!H16</f>
        <v>0.652350</v>
      </c>
      <c r="H12">
        <f>'Lista Descatalogados'!F16</f>
        <v>3062</v>
      </c>
      <c r="I12" t="str">
        <f>IF('Lista Descatalogados'!I16="","",'Lista Descatalogados'!I16)</f>
        <v>F+</v>
      </c>
      <c r="J12" t="str">
        <f>IF('Lista Descatalogados'!J16="","No hay",'Lista Descatalogados'!J16)</f>
        <v>2025: Sostremetries 3.052,7 m, pero 7,7 m prominencia</v>
      </c>
    </row>
    <row r="13" spans="1:10" x14ac:dyDescent="0.35">
      <c r="A13" t="str">
        <f>TRESMILES!A12</f>
        <v>España</v>
      </c>
      <c r="B13" t="str">
        <f>TRESMILES!B12</f>
        <v>Aragón</v>
      </c>
      <c r="C13" t="str">
        <f>TRESMILES!C12</f>
        <v>PIRINEOS. Aneto - Maladeta</v>
      </c>
      <c r="D13" t="str">
        <f>TRESMILES!D12</f>
        <v>Tuca de Collado de Coronas</v>
      </c>
      <c r="E13" t="str">
        <f>IF(TRESMILES!E12="","",TRESMILES!E12)</f>
        <v>Tuca de la Collada de Corones</v>
      </c>
      <c r="F13" t="str">
        <f>TRESMILES!G12</f>
        <v>42.635889</v>
      </c>
      <c r="G13" s="28" t="str">
        <f>TRESMILES!H12</f>
        <v>0.651028</v>
      </c>
      <c r="H13">
        <f>TRESMILES!F12</f>
        <v>3281</v>
      </c>
      <c r="I13" t="str">
        <f>IF(TRESMILES!I12="","",TRESMILES!I12)</f>
        <v>F</v>
      </c>
      <c r="J13" t="str">
        <f>IF(TRESMILES!J12="","No hay",TRESMILES!J12)</f>
        <v>No hay</v>
      </c>
    </row>
    <row r="14" spans="1:10" x14ac:dyDescent="0.35">
      <c r="A14" t="str">
        <f>TRESMILES!A13</f>
        <v>España</v>
      </c>
      <c r="B14" t="str">
        <f>TRESMILES!B13</f>
        <v>Aragón</v>
      </c>
      <c r="C14" t="str">
        <f>TRESMILES!C13</f>
        <v>PIRINEOS. Aneto - Maladeta</v>
      </c>
      <c r="D14" t="str">
        <f>TRESMILES!D13</f>
        <v>Pico Abadías</v>
      </c>
      <c r="E14" t="str">
        <f>IF(TRESMILES!E13="","",TRESMILES!E13)</f>
        <v>Tuca d'Abadías / Roca de Cregüeña</v>
      </c>
      <c r="F14" t="str">
        <f>TRESMILES!G13</f>
        <v>42.643250</v>
      </c>
      <c r="G14" s="28" t="str">
        <f>TRESMILES!H13</f>
        <v>0.638444</v>
      </c>
      <c r="H14">
        <f>TRESMILES!F13</f>
        <v>3272</v>
      </c>
      <c r="I14" t="str">
        <f>IF(TRESMILES!I13="","",TRESMILES!I13)</f>
        <v>PD</v>
      </c>
      <c r="J14" t="str">
        <f>IF(TRESMILES!J13="","No hay",TRESMILES!J13)</f>
        <v>No hay</v>
      </c>
    </row>
    <row r="15" spans="1:10" x14ac:dyDescent="0.35">
      <c r="A15" t="str">
        <f>TRESMILES!A14</f>
        <v>España</v>
      </c>
      <c r="B15" t="str">
        <f>TRESMILES!B14</f>
        <v>Aragón</v>
      </c>
      <c r="C15" t="str">
        <f>TRESMILES!C14</f>
        <v>PIRINEOS. Aneto - Maladeta</v>
      </c>
      <c r="D15" t="str">
        <f>TRESMILES!D14</f>
        <v>Punta Brecha de Tempestades</v>
      </c>
      <c r="E15" t="str">
        <f>IF(TRESMILES!E14="","",TRESMILES!E14)</f>
        <v>Tuca de la Brecha de Tempestats</v>
      </c>
      <c r="F15" t="str">
        <f>TRESMILES!G14</f>
        <v>42.627194</v>
      </c>
      <c r="G15" s="28" t="str">
        <f>TRESMILES!H14</f>
        <v>0.661583</v>
      </c>
      <c r="H15">
        <f>TRESMILES!F14</f>
        <v>3272</v>
      </c>
      <c r="I15" t="str">
        <f>IF(TRESMILES!I14="","",TRESMILES!I14)</f>
        <v>D-</v>
      </c>
      <c r="J15" t="str">
        <f>IF(TRESMILES!J14="","No hay",TRESMILES!J14)</f>
        <v>No hay</v>
      </c>
    </row>
    <row r="16" spans="1:10" x14ac:dyDescent="0.35">
      <c r="A16" t="str">
        <f>TRESMILES!A15</f>
        <v>España</v>
      </c>
      <c r="B16" t="str">
        <f>TRESMILES!B15</f>
        <v>Aragón</v>
      </c>
      <c r="C16" t="str">
        <f>TRESMILES!C15</f>
        <v>PIRINEOS. Aneto - Maladeta</v>
      </c>
      <c r="D16" t="str">
        <f>TRESMILES!D15</f>
        <v>Sin nombre clásico</v>
      </c>
      <c r="E16" t="str">
        <f>IF(TRESMILES!E15="","",TRESMILES!E15)</f>
        <v>Tuqueta Ròya de Cregüeña</v>
      </c>
      <c r="F16" t="str">
        <f>TRESMILES!G15</f>
        <v>42.642417</v>
      </c>
      <c r="G16" s="28" t="str">
        <f>TRESMILES!H15</f>
        <v>0.638472</v>
      </c>
      <c r="H16">
        <f>TRESMILES!F15</f>
        <v>3270</v>
      </c>
      <c r="I16" t="str">
        <f>IF(TRESMILES!I15="","",TRESMILES!I15)</f>
        <v/>
      </c>
      <c r="J16" t="str">
        <f>IF(TRESMILES!J15="","No hay",TRESMILES!J15)</f>
        <v>POSIBLE DISCREPANCIA, ERROR O A ESTUDIAR. Sería la punta del nudo que hay al sur del Pico Abadías. Abajo, a su sureste, aunque cercana pero unos 200 más bajo, está la Aguja SO del Pico Abadías así que no creo que sea una confusión con ésta</v>
      </c>
    </row>
    <row r="17" spans="1:10" x14ac:dyDescent="0.35">
      <c r="A17" t="str">
        <f>TRESMILES!A16</f>
        <v>España</v>
      </c>
      <c r="B17" t="str">
        <f>TRESMILES!B16</f>
        <v>Aragón</v>
      </c>
      <c r="C17" t="str">
        <f>TRESMILES!C16</f>
        <v>PIRINEOS. Aneto - Maladeta</v>
      </c>
      <c r="D17" t="str">
        <f>TRESMILES!D16</f>
        <v>Pico Cordier</v>
      </c>
      <c r="E17" t="str">
        <f>IF(TRESMILES!E16="","",TRESMILES!E16)</f>
        <v>Tuca d'el Cabo de la Tartèra</v>
      </c>
      <c r="F17" t="str">
        <f>TRESMILES!G16</f>
        <v>42.649167</v>
      </c>
      <c r="G17" s="28" t="str">
        <f>TRESMILES!H16</f>
        <v>0.634444</v>
      </c>
      <c r="H17">
        <f>TRESMILES!F16</f>
        <v>3266</v>
      </c>
      <c r="I17" t="str">
        <f>IF(TRESMILES!I16="","",TRESMILES!I16)</f>
        <v>F</v>
      </c>
      <c r="J17" t="str">
        <f>IF(TRESMILES!J16="","No hay",TRESMILES!J16)</f>
        <v>Otro nombre es "Primer Pico Occidental de la Maladeta", según refiere la Guía Alejos</v>
      </c>
    </row>
    <row r="18" spans="1:10" x14ac:dyDescent="0.35">
      <c r="A18" t="str">
        <f>TRESMILES!A17</f>
        <v>España</v>
      </c>
      <c r="B18" t="str">
        <f>TRESMILES!B17</f>
        <v>Aragón</v>
      </c>
      <c r="C18" t="str">
        <f>TRESMILES!C17</f>
        <v>PIRINEOS. Aneto - Maladeta</v>
      </c>
      <c r="D18" t="str">
        <f>TRESMILES!D17</f>
        <v>Pico de la Rimaya</v>
      </c>
      <c r="E18" t="str">
        <f>IF(TRESMILES!E17="","",TRESMILES!E17)</f>
        <v>Tuca de la Rimalla</v>
      </c>
      <c r="F18" t="str">
        <f>TRESMILES!G17</f>
        <v>42.648639</v>
      </c>
      <c r="G18" s="28" t="str">
        <f>TRESMILES!H17</f>
        <v>0.635306</v>
      </c>
      <c r="H18">
        <f>TRESMILES!F17</f>
        <v>3261</v>
      </c>
      <c r="I18" t="str">
        <f>IF(TRESMILES!I17="","",TRESMILES!I17)</f>
        <v/>
      </c>
      <c r="J18" t="str">
        <f>IF(TRESMILES!J17="","No hay",TRESMILES!J17)</f>
        <v>POSIBLE DISCREPANCIA, ERROR O A ESTUDIAR. Estaría entre el Pico Cordier y el Pico Collado de la Rimaya</v>
      </c>
    </row>
    <row r="19" spans="1:10" x14ac:dyDescent="0.35">
      <c r="A19" t="str">
        <f>'Lista Descatalogados'!A15</f>
        <v>España</v>
      </c>
      <c r="B19" t="str">
        <f>'Lista Descatalogados'!B15</f>
        <v>Aragón</v>
      </c>
      <c r="C19" t="str">
        <f>'Lista Descatalogados'!C15</f>
        <v>PIRINEOS. Aneto - Maladeta</v>
      </c>
      <c r="D19" t="str">
        <f>'Lista Descatalogados'!D15</f>
        <v>Pico Maldito</v>
      </c>
      <c r="E19" t="str">
        <f>IF('Lista Descatalogados'!E15="","",'Lista Descatalogados'!E15)</f>
        <v/>
      </c>
      <c r="F19" t="str">
        <f>'Lista Descatalogados'!G15</f>
        <v>42.639574</v>
      </c>
      <c r="G19" s="28" t="str">
        <f>'Lista Descatalogados'!H15</f>
        <v>0.641338</v>
      </c>
      <c r="H19">
        <f>'Lista Descatalogados'!F15</f>
        <v>3353</v>
      </c>
      <c r="I19" t="str">
        <f>IF('Lista Descatalogados'!I15="","",'Lista Descatalogados'!I15)</f>
        <v>PD+</v>
      </c>
      <c r="J19" t="str">
        <f>IF('Lista Descatalogados'!J15="","No hay",'Lista Descatalogados'!J15)</f>
        <v>2025: Sostremetries 3.353,4 m, pero 8,1 prominencia</v>
      </c>
    </row>
    <row r="20" spans="1:10" x14ac:dyDescent="0.35">
      <c r="A20" t="str">
        <f>TRESMILES!A18</f>
        <v>España</v>
      </c>
      <c r="B20" t="str">
        <f>TRESMILES!B18</f>
        <v>Aragón</v>
      </c>
      <c r="C20" t="str">
        <f>TRESMILES!C18</f>
        <v>PIRINEOS. Aneto - Maladeta</v>
      </c>
      <c r="D20" t="str">
        <f>TRESMILES!D18</f>
        <v>Pico Collado de la Rimaya</v>
      </c>
      <c r="E20" t="str">
        <f>IF(TRESMILES!E18="","",TRESMILES!E18)</f>
        <v>Tuca d'el Cuello de la Rimalla</v>
      </c>
      <c r="F20" t="str">
        <f>TRESMILES!G18</f>
        <v>42.647694</v>
      </c>
      <c r="G20" s="28" t="str">
        <f>TRESMILES!H18</f>
        <v>0.637000</v>
      </c>
      <c r="H20">
        <f>TRESMILES!F18</f>
        <v>3261</v>
      </c>
      <c r="I20" t="str">
        <f>IF(TRESMILES!I18="","",TRESMILES!I18)</f>
        <v>AD-</v>
      </c>
      <c r="J20" t="str">
        <f>IF(TRESMILES!J18="","No hay",TRESMILES!J18)</f>
        <v>No hay</v>
      </c>
    </row>
    <row r="21" spans="1:10" x14ac:dyDescent="0.35">
      <c r="A21" t="str">
        <f>TRESMILES!A19</f>
        <v>España</v>
      </c>
      <c r="B21" t="str">
        <f>TRESMILES!B19</f>
        <v>Aragón</v>
      </c>
      <c r="C21" t="str">
        <f>TRESMILES!C19</f>
        <v>PIRINEOS. Aneto - Maladeta</v>
      </c>
      <c r="D21" t="str">
        <f>TRESMILES!D19</f>
        <v>Pico Margalida</v>
      </c>
      <c r="E21" t="str">
        <f>IF(TRESMILES!E19="","",TRESMILES!E19)</f>
        <v>Tuca d'el Cabo de Barrancs</v>
      </c>
      <c r="F21" t="str">
        <f>TRESMILES!G19</f>
        <v>42.624500</v>
      </c>
      <c r="G21" s="28" t="str">
        <f>TRESMILES!H19</f>
        <v>0.666000</v>
      </c>
      <c r="H21">
        <f>TRESMILES!F19</f>
        <v>3251</v>
      </c>
      <c r="I21" t="str">
        <f>IF(TRESMILES!I19="","",TRESMILES!I19)</f>
        <v>F+</v>
      </c>
      <c r="J21" t="str">
        <f>IF(TRESMILES!J19="","No hay",TRESMILES!J19)</f>
        <v>No hay</v>
      </c>
    </row>
    <row r="22" spans="1:10" x14ac:dyDescent="0.35">
      <c r="A22" t="str">
        <f>TRESMILES!A20</f>
        <v>España</v>
      </c>
      <c r="B22" t="str">
        <f>TRESMILES!B20</f>
        <v>Aragón</v>
      </c>
      <c r="C22" t="str">
        <f>TRESMILES!C20</f>
        <v>PIRINEOS. Aneto - Maladeta</v>
      </c>
      <c r="D22" t="str">
        <f>TRESMILES!D20</f>
        <v>Maladeta Noreste</v>
      </c>
      <c r="E22" t="str">
        <f>IF(TRESMILES!E20="","",TRESMILES!E20)</f>
        <v/>
      </c>
      <c r="F22" t="str">
        <f>TRESMILES!G20</f>
        <v>42.647581</v>
      </c>
      <c r="G22" s="28" t="str">
        <f>TRESMILES!H20</f>
        <v>0.642158</v>
      </c>
      <c r="H22">
        <f>TRESMILES!F20</f>
        <v>3235</v>
      </c>
      <c r="I22" t="str">
        <f>IF(TRESMILES!I20="","",TRESMILES!I20)</f>
        <v>PD+</v>
      </c>
      <c r="J22" t="str">
        <f>IF(TRESMILES!J20="","No hay",TRESMILES!J20)</f>
        <v>POSIBLE DISCREPANCIA, ERROR O A ESTUDIAR. Otro nombre es "Antecima NE Maladeta". 11 m de prominencia según Cazafantasmas</v>
      </c>
    </row>
    <row r="23" spans="1:10" x14ac:dyDescent="0.35">
      <c r="A23" t="str">
        <f>TRESMILES!A21</f>
        <v>España</v>
      </c>
      <c r="B23" t="str">
        <f>TRESMILES!B21</f>
        <v>Aragón</v>
      </c>
      <c r="C23" t="str">
        <f>TRESMILES!C21</f>
        <v>PIRINEOS. Aneto - Maladeta</v>
      </c>
      <c r="D23" t="str">
        <f>TRESMILES!D21</f>
        <v>Aguja del Collado de Coronas</v>
      </c>
      <c r="E23" t="str">
        <f>IF(TRESMILES!E21="","",TRESMILES!E21)</f>
        <v>Agulla de la Collada de Corones</v>
      </c>
      <c r="F23" t="str">
        <f>TRESMILES!G21</f>
        <v>42.634306</v>
      </c>
      <c r="G23" s="28" t="str">
        <f>TRESMILES!H21</f>
        <v>0.652500</v>
      </c>
      <c r="H23">
        <f>TRESMILES!F21</f>
        <v>3226</v>
      </c>
      <c r="I23" t="str">
        <f>IF(TRESMILES!I21="","",TRESMILES!I21)</f>
        <v>F+</v>
      </c>
      <c r="J23" t="str">
        <f>IF(TRESMILES!J21="","No hay",TRESMILES!J21)</f>
        <v>No hay</v>
      </c>
    </row>
    <row r="24" spans="1:10" x14ac:dyDescent="0.35">
      <c r="A24" t="str">
        <f>TRESMILES!A22</f>
        <v>España</v>
      </c>
      <c r="B24" t="str">
        <f>TRESMILES!B22</f>
        <v>Aragón</v>
      </c>
      <c r="C24" t="str">
        <f>TRESMILES!C22</f>
        <v>PIRINEOS. Aneto - Maladeta</v>
      </c>
      <c r="D24" t="str">
        <f>TRESMILES!D22</f>
        <v>Pico Sayó</v>
      </c>
      <c r="E24" t="str">
        <f>IF(TRESMILES!E22="","",TRESMILES!E22)</f>
        <v>Tuca de Sayó</v>
      </c>
      <c r="F24" t="str">
        <f>TRESMILES!G22</f>
        <v>42.651806</v>
      </c>
      <c r="G24" s="28" t="str">
        <f>TRESMILES!H22</f>
        <v>0.629583</v>
      </c>
      <c r="H24">
        <f>TRESMILES!F22</f>
        <v>3215</v>
      </c>
      <c r="I24" t="str">
        <f>IF(TRESMILES!I22="","",TRESMILES!I22)</f>
        <v>F+</v>
      </c>
      <c r="J24" t="str">
        <f>IF(TRESMILES!J22="","No hay",TRESMILES!J22)</f>
        <v>Otro nombre es "Pico Occidental de la Maladeta", según refiere la Guía Alejos</v>
      </c>
    </row>
    <row r="25" spans="1:10" x14ac:dyDescent="0.35">
      <c r="A25" t="str">
        <f>TRESMILES!A23</f>
        <v>España</v>
      </c>
      <c r="B25" t="str">
        <f>TRESMILES!B23</f>
        <v>Aragón</v>
      </c>
      <c r="C25" t="str">
        <f>TRESMILES!C23</f>
        <v>PIRINEOS. Aneto - Maladeta</v>
      </c>
      <c r="D25" t="str">
        <f>TRESMILES!D23</f>
        <v>Antecima Sureste Russell</v>
      </c>
      <c r="E25" t="str">
        <f>IF(TRESMILES!E23="","",TRESMILES!E23)</f>
        <v/>
      </c>
      <c r="F25" t="str">
        <f>TRESMILES!G23</f>
        <v>42.617405</v>
      </c>
      <c r="G25" s="28" t="str">
        <f>TRESMILES!H23</f>
        <v>0.671915</v>
      </c>
      <c r="H25">
        <f>TRESMILES!F23</f>
        <v>3206</v>
      </c>
      <c r="I25" t="str">
        <f>IF(TRESMILES!I23="","",TRESMILES!I23)</f>
        <v>F+</v>
      </c>
      <c r="J25" t="str">
        <f>IF(TRESMILES!J23="","No hay",TRESMILES!J23)</f>
        <v>POSIBLE DISCREPANCIA, ERROR O A ESTUDIAR. Guía Alejos/INGEAR</v>
      </c>
    </row>
    <row r="26" spans="1:10" x14ac:dyDescent="0.35">
      <c r="A26" t="str">
        <f>TRESMILES!A24</f>
        <v>España</v>
      </c>
      <c r="B26" t="str">
        <f>TRESMILES!B24</f>
        <v>Aragón</v>
      </c>
      <c r="C26" t="str">
        <f>TRESMILES!C24</f>
        <v>PIRINEOS. Aneto - Maladeta</v>
      </c>
      <c r="D26" t="str">
        <f>TRESMILES!D24</f>
        <v>Pico Russell</v>
      </c>
      <c r="E26" t="str">
        <f>IF(TRESMILES!E24="","",TRESMILES!E24)</f>
        <v>Tuca d'el Cap de la Vall</v>
      </c>
      <c r="F26" t="str">
        <f>TRESMILES!G24</f>
        <v>42.618522</v>
      </c>
      <c r="G26" s="28" t="str">
        <f>TRESMILES!H24</f>
        <v>0.670552</v>
      </c>
      <c r="H26">
        <f>TRESMILES!F24</f>
        <v>3205</v>
      </c>
      <c r="I26" t="str">
        <f>IF(TRESMILES!I24="","",TRESMILES!I24)</f>
        <v>F+</v>
      </c>
      <c r="J26" t="str">
        <f>IF(TRESMILES!J24="","No hay",TRESMILES!J24)</f>
        <v>POSIBLE DISCREPANCIA, ERROR O A ESTUDIAR. IGEAR le ha puesto las mismas coordenadas y altitud que a la "Punta Brecha Russell" (oficialmente "Cap de la Vall"). Las coordenadas son las puestas aquí</v>
      </c>
    </row>
    <row r="27" spans="1:10" x14ac:dyDescent="0.35">
      <c r="A27" t="str">
        <f>TRESMILES!A25</f>
        <v>España</v>
      </c>
      <c r="B27" t="str">
        <f>TRESMILES!B25</f>
        <v>Aragón</v>
      </c>
      <c r="C27" t="str">
        <f>TRESMILES!C25</f>
        <v>PIRINEOS. Aneto - Maladeta</v>
      </c>
      <c r="D27" t="str">
        <f>TRESMILES!D25</f>
        <v>Punta Brecha Russell</v>
      </c>
      <c r="E27" t="str">
        <f>IF(TRESMILES!E25="","",TRESMILES!E25)</f>
        <v>Cap de la Vall</v>
      </c>
      <c r="F27" t="str">
        <f>TRESMILES!G25</f>
        <v>42.621917</v>
      </c>
      <c r="G27" s="28" t="str">
        <f>TRESMILES!H25</f>
        <v>0.667444</v>
      </c>
      <c r="H27">
        <f>TRESMILES!F25</f>
        <v>3199</v>
      </c>
      <c r="I27" t="str">
        <f>IF(TRESMILES!I25="","",TRESMILES!I25)</f>
        <v>F+</v>
      </c>
      <c r="J27" t="str">
        <f>IF(TRESMILES!J25="","No hay",TRESMILES!J25)</f>
        <v>No hay</v>
      </c>
    </row>
    <row r="28" spans="1:10" x14ac:dyDescent="0.35">
      <c r="A28" t="str">
        <f>TRESMILES!A26</f>
        <v>España</v>
      </c>
      <c r="B28" t="str">
        <f>TRESMILES!B26</f>
        <v>Aragón</v>
      </c>
      <c r="C28" t="str">
        <f>TRESMILES!C26</f>
        <v>PIRINEOS. Aneto - Maladeta</v>
      </c>
      <c r="D28" t="str">
        <f>TRESMILES!D26</f>
        <v>Pico Mir</v>
      </c>
      <c r="E28" t="str">
        <f>IF(TRESMILES!E26="","",TRESMILES!E26)</f>
        <v>Tuca de Mur</v>
      </c>
      <c r="F28" t="str">
        <f>TRESMILES!G26</f>
        <v>42.652889</v>
      </c>
      <c r="G28" s="28" t="str">
        <f>TRESMILES!H26</f>
        <v>0.628750</v>
      </c>
      <c r="H28">
        <f>TRESMILES!F26</f>
        <v>3187</v>
      </c>
      <c r="I28" t="str">
        <f>IF(TRESMILES!I26="","",TRESMILES!I26)</f>
        <v>PD-</v>
      </c>
      <c r="J28" t="str">
        <f>IF(TRESMILES!J26="","No hay",TRESMILES!J26)</f>
        <v>Otro nombre es "Tercer Pico Occidental de la Maladeta", según refiere la Guía Alejos</v>
      </c>
    </row>
    <row r="29" spans="1:10" x14ac:dyDescent="0.35">
      <c r="A29" t="str">
        <f>TRESMILES!A27</f>
        <v>España</v>
      </c>
      <c r="B29" t="str">
        <f>TRESMILES!B27</f>
        <v>Aragón</v>
      </c>
      <c r="C29" t="str">
        <f>TRESMILES!C27</f>
        <v>PIRINEOS. Aneto - Maladeta</v>
      </c>
      <c r="D29" t="str">
        <f>TRESMILES!D27</f>
        <v>Punta Delmás</v>
      </c>
      <c r="E29" t="str">
        <f>IF(TRESMILES!E27="","",TRESMILES!E27)</f>
        <v/>
      </c>
      <c r="F29" t="str">
        <f>TRESMILES!G27</f>
        <v>42.653902</v>
      </c>
      <c r="G29" s="28" t="str">
        <f>TRESMILES!H27</f>
        <v>0.628458</v>
      </c>
      <c r="H29">
        <f>TRESMILES!F27</f>
        <v>3170</v>
      </c>
      <c r="I29" t="str">
        <f>IF(TRESMILES!I27="","",TRESMILES!I27)</f>
        <v>PD-</v>
      </c>
      <c r="J29" t="str">
        <f>IF(TRESMILES!J27="","No hay",TRESMILES!J27)</f>
        <v>POSIBLE DISCREPANCIA, ERROR O A ESTUDIAR. Guía Alejos/INGEAR</v>
      </c>
    </row>
    <row r="30" spans="1:10" x14ac:dyDescent="0.35">
      <c r="A30" t="str">
        <f>TRESMILES!A28</f>
        <v>España</v>
      </c>
      <c r="B30" t="str">
        <f>TRESMILES!B28</f>
        <v>Aragón</v>
      </c>
      <c r="C30" t="str">
        <f>TRESMILES!C28</f>
        <v>PIRINEOS. Aneto - Maladeta</v>
      </c>
      <c r="D30" t="str">
        <f>TRESMILES!D28</f>
        <v>Pico Le Bondidier</v>
      </c>
      <c r="E30" t="str">
        <f>IF(TRESMILES!E28="","",TRESMILES!E28)</f>
        <v>Tuca d'el Morro de Cregüeña S</v>
      </c>
      <c r="F30" t="str">
        <f>TRESMILES!G28</f>
        <v>42.648028</v>
      </c>
      <c r="G30" s="28" t="str">
        <f>TRESMILES!H28</f>
        <v>0.627472</v>
      </c>
      <c r="H30">
        <f>TRESMILES!F28</f>
        <v>3153</v>
      </c>
      <c r="I30" t="str">
        <f>IF(TRESMILES!I28="","",TRESMILES!I28)</f>
        <v>PD</v>
      </c>
      <c r="J30" t="str">
        <f>IF(TRESMILES!J28="","No hay",TRESMILES!J28)</f>
        <v>No hay</v>
      </c>
    </row>
    <row r="31" spans="1:10" x14ac:dyDescent="0.35">
      <c r="A31" t="str">
        <f>TRESMILES!A29</f>
        <v>España</v>
      </c>
      <c r="B31" t="str">
        <f>TRESMILES!B29</f>
        <v>Aragón</v>
      </c>
      <c r="C31" t="str">
        <f>TRESMILES!C29</f>
        <v>PIRINEOS. Aneto - Maladeta</v>
      </c>
      <c r="D31" t="str">
        <f>TRESMILES!D29</f>
        <v>Pico Norte Le Bondidier</v>
      </c>
      <c r="E31" t="str">
        <f>IF(TRESMILES!E29="","",TRESMILES!E29)</f>
        <v>Tuca d'el Morro de Cregüeña N</v>
      </c>
      <c r="F31" t="str">
        <f>TRESMILES!G29</f>
        <v>42.648750</v>
      </c>
      <c r="G31" s="28" t="str">
        <f>TRESMILES!H29</f>
        <v>0.627833</v>
      </c>
      <c r="H31">
        <f>TRESMILES!F29</f>
        <v>3152</v>
      </c>
      <c r="I31" t="str">
        <f>IF(TRESMILES!I29="","",TRESMILES!I29)</f>
        <v>PD</v>
      </c>
      <c r="J31" t="str">
        <f>IF(TRESMILES!J29="","No hay",TRESMILES!J29)</f>
        <v>Otro nombre es "Antecima N. del Pico Le Bondidier"</v>
      </c>
    </row>
    <row r="32" spans="1:10" x14ac:dyDescent="0.35">
      <c r="A32" t="str">
        <f>TRESMILES!A30</f>
        <v>España</v>
      </c>
      <c r="B32" t="str">
        <f>TRESMILES!B30</f>
        <v>Aragón</v>
      </c>
      <c r="C32" t="str">
        <f>TRESMILES!C30</f>
        <v>PIRINEOS. Aneto - Maladeta</v>
      </c>
      <c r="D32" t="str">
        <f>TRESMILES!D30</f>
        <v>Segundo Resalte de Salenques</v>
      </c>
      <c r="E32" t="str">
        <f>IF(TRESMILES!E30="","",TRESMILES!E30)</f>
        <v/>
      </c>
      <c r="F32" t="str">
        <f>TRESMILES!G30</f>
        <v>42.625356</v>
      </c>
      <c r="G32" s="28" t="str">
        <f>TRESMILES!H30</f>
        <v>0.667447</v>
      </c>
      <c r="H32">
        <f>TRESMILES!F30</f>
        <v>3148</v>
      </c>
      <c r="I32" t="str">
        <f>IF(TRESMILES!I30="","",TRESMILES!I30)</f>
        <v>PD</v>
      </c>
      <c r="J32" t="str">
        <f>IF(TRESMILES!J30="","No hay",TRESMILES!J30)</f>
        <v>POSIBLE DISCREPANCIA, ERROR O A ESTUDIAR. Lo tenía con dificultad D, pero pongo PD tal como indica Guía Alejos</v>
      </c>
    </row>
    <row r="33" spans="1:10" x14ac:dyDescent="0.35">
      <c r="A33" t="str">
        <f>TRESMILES!A31</f>
        <v>España</v>
      </c>
      <c r="B33" t="str">
        <f>TRESMILES!B31</f>
        <v>Aragón</v>
      </c>
      <c r="C33" t="str">
        <f>TRESMILES!C31</f>
        <v>PIRINEOS. Aneto - Maladeta</v>
      </c>
      <c r="D33" t="str">
        <f>TRESMILES!D31</f>
        <v>Aguja Sur Russell</v>
      </c>
      <c r="E33" t="str">
        <f>IF(TRESMILES!E31="","",TRESMILES!E31)</f>
        <v/>
      </c>
      <c r="F33" t="str">
        <f>TRESMILES!G31</f>
        <v>42.616003</v>
      </c>
      <c r="G33" s="28" t="str">
        <f>TRESMILES!H31</f>
        <v>0.672492</v>
      </c>
      <c r="H33">
        <f>TRESMILES!F31</f>
        <v>3146</v>
      </c>
      <c r="I33" t="str">
        <f>IF(TRESMILES!I31="","",TRESMILES!I31)</f>
        <v>PD</v>
      </c>
      <c r="J33" t="str">
        <f>IF(TRESMILES!J31="","No hay",TRESMILES!J31)</f>
        <v>POSIBLE DISCREPANCIA, ERROR O A ESTUDIAR. Guía Alejos/INGEAR</v>
      </c>
    </row>
    <row r="34" spans="1:10" x14ac:dyDescent="0.35">
      <c r="A34" t="str">
        <f>TRESMILES!A32</f>
        <v>España</v>
      </c>
      <c r="B34" t="str">
        <f>TRESMILES!B32</f>
        <v>Aragón</v>
      </c>
      <c r="C34" t="str">
        <f>TRESMILES!C32</f>
        <v>PIRINEOS. Aneto - Maladeta</v>
      </c>
      <c r="D34" t="str">
        <f>TRESMILES!D32</f>
        <v>Diente de Alba</v>
      </c>
      <c r="E34" t="str">
        <f>IF(TRESMILES!E32="","",TRESMILES!E32)</f>
        <v/>
      </c>
      <c r="F34" t="str">
        <f>TRESMILES!G32</f>
        <v>42.653980</v>
      </c>
      <c r="G34" s="28" t="str">
        <f>TRESMILES!H32</f>
        <v>0.624434</v>
      </c>
      <c r="H34">
        <f>TRESMILES!F32</f>
        <v>3136</v>
      </c>
      <c r="I34" t="str">
        <f>IF(TRESMILES!I32="","",TRESMILES!I32)</f>
        <v>F+</v>
      </c>
      <c r="J34" t="str">
        <f>IF(TRESMILES!J32="","No hay",TRESMILES!J32)</f>
        <v>POSIBLE DISCREPANCIA, ERROR O A ESTUDIAR. Guía Alejos/INGEAR</v>
      </c>
    </row>
    <row r="35" spans="1:10" x14ac:dyDescent="0.35">
      <c r="A35" t="str">
        <f>TRESMILES!A33</f>
        <v>España</v>
      </c>
      <c r="B35" t="str">
        <f>TRESMILES!B33</f>
        <v>Aragón</v>
      </c>
      <c r="C35" t="str">
        <f>TRESMILES!C33</f>
        <v>PIRINEOS. Aneto - Maladeta</v>
      </c>
      <c r="D35" t="str">
        <f>TRESMILES!D33</f>
        <v>Primer Resalte de Salenques</v>
      </c>
      <c r="E35" t="str">
        <f>IF(TRESMILES!E33="","",TRESMILES!E33)</f>
        <v>Agulla d'Ixalenques</v>
      </c>
      <c r="F35" t="str">
        <f>TRESMILES!G33</f>
        <v>42.625333</v>
      </c>
      <c r="G35" s="28" t="str">
        <f>TRESMILES!H33</f>
        <v>0.668500</v>
      </c>
      <c r="H35">
        <f>TRESMILES!F33</f>
        <v>3132</v>
      </c>
      <c r="I35" t="str">
        <f>IF(TRESMILES!I33="","",TRESMILES!I33)</f>
        <v>PD</v>
      </c>
      <c r="J35" t="str">
        <f>IF(TRESMILES!J33="","No hay",TRESMILES!J33)</f>
        <v>Lo tenía con dificultad D, pero pongo PD tal como indica Guía Alejos</v>
      </c>
    </row>
    <row r="36" spans="1:10" x14ac:dyDescent="0.35">
      <c r="A36" t="str">
        <f>TRESMILES!A34</f>
        <v>España</v>
      </c>
      <c r="B36" t="str">
        <f>TRESMILES!B34</f>
        <v>Aragón</v>
      </c>
      <c r="C36" t="str">
        <f>TRESMILES!C34</f>
        <v>PIRINEOS. Aneto - Maladeta</v>
      </c>
      <c r="D36" t="str">
        <f>TRESMILES!D34</f>
        <v>Diente de Alba</v>
      </c>
      <c r="E36" t="str">
        <f>IF(TRESMILES!E34="","",TRESMILES!E34)</f>
        <v>Dien d'Alba</v>
      </c>
      <c r="F36" t="str">
        <f>TRESMILES!G34</f>
        <v>42.653944</v>
      </c>
      <c r="G36" s="28" t="str">
        <f>TRESMILES!H34</f>
        <v>0.624444</v>
      </c>
      <c r="H36">
        <f>TRESMILES!F34</f>
        <v>3121</v>
      </c>
      <c r="I36" t="str">
        <f>IF(TRESMILES!I34="","",TRESMILES!I34)</f>
        <v>F+</v>
      </c>
      <c r="J36" t="str">
        <f>IF(TRESMILES!J34="","No hay",TRESMILES!J34)</f>
        <v>No hay</v>
      </c>
    </row>
    <row r="37" spans="1:10" x14ac:dyDescent="0.35">
      <c r="A37" t="str">
        <f>TRESMILES!A35</f>
        <v>España</v>
      </c>
      <c r="B37" t="str">
        <f>TRESMILES!B35</f>
        <v>Aragón</v>
      </c>
      <c r="C37" t="str">
        <f>TRESMILES!C35</f>
        <v>PIRINEOS. Aneto - Maladeta</v>
      </c>
      <c r="D37" t="str">
        <f>TRESMILES!D35</f>
        <v>Torre de Salenques</v>
      </c>
      <c r="E37" t="str">
        <f>IF(TRESMILES!E35="","",TRESMILES!E35)</f>
        <v>Torre d'Ixalenques</v>
      </c>
      <c r="F37" t="str">
        <f>TRESMILES!G35</f>
        <v>42.625361</v>
      </c>
      <c r="G37" s="28" t="str">
        <f>TRESMILES!H35</f>
        <v>0.668917</v>
      </c>
      <c r="H37">
        <f>TRESMILES!F35</f>
        <v>3116</v>
      </c>
      <c r="I37" t="str">
        <f>IF(TRESMILES!I35="","",TRESMILES!I35)</f>
        <v>D</v>
      </c>
      <c r="J37" t="str">
        <f>IF(TRESMILES!J35="","No hay",TRESMILES!J35)</f>
        <v>No hay</v>
      </c>
    </row>
    <row r="38" spans="1:10" x14ac:dyDescent="0.35">
      <c r="A38" t="str">
        <f>TRESMILES!A36</f>
        <v>España</v>
      </c>
      <c r="B38" t="str">
        <f>TRESMILES!B36</f>
        <v>Aragón</v>
      </c>
      <c r="C38" t="str">
        <f>TRESMILES!C36</f>
        <v>PIRINEOS. Aneto - Maladeta</v>
      </c>
      <c r="D38" t="str">
        <f>TRESMILES!D36</f>
        <v>Muela de Alba</v>
      </c>
      <c r="E38" t="str">
        <f>IF(TRESMILES!E36="","",TRESMILES!E36)</f>
        <v>Quixal d'Alba</v>
      </c>
      <c r="F38" t="str">
        <f>TRESMILES!G36</f>
        <v>42.653639</v>
      </c>
      <c r="G38" s="28" t="str">
        <f>TRESMILES!H36</f>
        <v>0.625167</v>
      </c>
      <c r="H38">
        <f>TRESMILES!F36</f>
        <v>3113</v>
      </c>
      <c r="I38" t="str">
        <f>IF(TRESMILES!I36="","",TRESMILES!I36)</f>
        <v>F</v>
      </c>
      <c r="J38" t="str">
        <f>IF(TRESMILES!J36="","No hay",TRESMILES!J36)</f>
        <v>No hay</v>
      </c>
    </row>
    <row r="39" spans="1:10" x14ac:dyDescent="0.35">
      <c r="A39" t="str">
        <f>TRESMILES!A37</f>
        <v>España</v>
      </c>
      <c r="B39" t="str">
        <f>TRESMILES!B37</f>
        <v>Aragón</v>
      </c>
      <c r="C39" t="str">
        <f>TRESMILES!C37</f>
        <v>PIRINEOS. Aneto - Maladeta</v>
      </c>
      <c r="D39" t="str">
        <f>TRESMILES!D37</f>
        <v>Pico de Alba</v>
      </c>
      <c r="E39" t="str">
        <f>IF(TRESMILES!E37="","",TRESMILES!E37)</f>
        <v>Tuca d'Alba</v>
      </c>
      <c r="F39" t="str">
        <f>TRESMILES!G37</f>
        <v>42.655639</v>
      </c>
      <c r="G39" s="28" t="str">
        <f>TRESMILES!H37</f>
        <v>0.620944</v>
      </c>
      <c r="H39">
        <f>TRESMILES!F37</f>
        <v>3112</v>
      </c>
      <c r="I39" t="str">
        <f>IF(TRESMILES!I37="","",TRESMILES!I37)</f>
        <v>F+</v>
      </c>
      <c r="J39" t="str">
        <f>IF(TRESMILES!J37="","No hay",TRESMILES!J37)</f>
        <v>No hay</v>
      </c>
    </row>
    <row r="40" spans="1:10" x14ac:dyDescent="0.35">
      <c r="A40" t="str">
        <f>TRESMILES!A38</f>
        <v>España</v>
      </c>
      <c r="B40" t="str">
        <f>TRESMILES!B38</f>
        <v>Aragón</v>
      </c>
      <c r="C40" t="str">
        <f>TRESMILES!C38</f>
        <v>PIRINEOS. Aneto - Maladeta</v>
      </c>
      <c r="D40" t="str">
        <f>TRESMILES!D38</f>
        <v>Punta de la brecha superior de Llosás</v>
      </c>
      <c r="E40" t="str">
        <f>IF(TRESMILES!E38="","",TRESMILES!E38)</f>
        <v>Agulla de la Brecha de Llosàs</v>
      </c>
      <c r="F40" t="str">
        <f>TRESMILES!G38</f>
        <v>42.628056</v>
      </c>
      <c r="G40" s="28" t="str">
        <f>TRESMILES!H38</f>
        <v>0.650000</v>
      </c>
      <c r="H40">
        <f>TRESMILES!F38</f>
        <v>3088</v>
      </c>
      <c r="I40" t="str">
        <f>IF(TRESMILES!I38="","",TRESMILES!I38)</f>
        <v>AD</v>
      </c>
      <c r="J40" t="str">
        <f>IF(TRESMILES!J38="","No hay",TRESMILES!J38)</f>
        <v>POSIBLE DISCREPANCIA, ERROR O A ESTUDIAR. Nuevo propuesto por Cazafantasmas, con 28 m de prominencia. Pyrenaica 2018. Parece que tiene un IV http://sempremoltmeslluny.blogspot.com/2019/09/punta-de-la-brecha-superior-de-llosas.html, https://cazafantasmas3000es.blogspot.com/2022/01/los-tresmiles-fantasmas-punta-de-la.html</v>
      </c>
    </row>
    <row r="41" spans="1:10" x14ac:dyDescent="0.35">
      <c r="A41" t="str">
        <f>TRESMILES!A39</f>
        <v>España</v>
      </c>
      <c r="B41" t="str">
        <f>TRESMILES!B39</f>
        <v>Aragón</v>
      </c>
      <c r="C41" t="str">
        <f>TRESMILES!C39</f>
        <v>PIRINEOS. Aneto - Maladeta</v>
      </c>
      <c r="D41" t="str">
        <f>TRESMILES!D39</f>
        <v>Colmillo de Alba Oriental</v>
      </c>
      <c r="E41" t="str">
        <f>IF(TRESMILES!E39="","",TRESMILES!E39)</f>
        <v/>
      </c>
      <c r="F41" t="str">
        <f>TRESMILES!G39</f>
        <v>42.654250</v>
      </c>
      <c r="G41" s="28" t="str">
        <f>TRESMILES!H39</f>
        <v>0.623472</v>
      </c>
      <c r="H41">
        <f>TRESMILES!F39</f>
        <v>3087</v>
      </c>
      <c r="I41" t="str">
        <f>IF(TRESMILES!I39="","",TRESMILES!I39)</f>
        <v>PD</v>
      </c>
      <c r="J41" t="str">
        <f>IF(TRESMILES!J39="","No hay",TRESMILES!J39)</f>
        <v xml:space="preserve">POSIBLE DISCREPANCIA, ERROR O A ESTUDIAR. Se accede desde el collado Inferior de Alba continuando la cresta hacia el SSE y es la segunda cota. Otro nombre propuesto por Mendikat es "Incisivo Oriental de Alba" y le da 3.097 m de altitud y 14,1 m de prominencia. La primera cota es el "Colmillo de Alba Occidental", que no cumple requisito de tresmil (3092 m, pero no llega por poco a la prominencia de 10 m). </v>
      </c>
    </row>
    <row r="42" spans="1:10" x14ac:dyDescent="0.35">
      <c r="A42" t="str">
        <f>TRESMILES!A40</f>
        <v>España</v>
      </c>
      <c r="B42" t="str">
        <f>TRESMILES!B40</f>
        <v>Aragón</v>
      </c>
      <c r="C42" t="str">
        <f>TRESMILES!C40</f>
        <v>PIRINEOS. Aneto - Maladeta</v>
      </c>
      <c r="D42" t="str">
        <f>TRESMILES!D40</f>
        <v>Aguja Suroeste del Pico Abadías</v>
      </c>
      <c r="E42" t="str">
        <f>IF(TRESMILES!E40="","",TRESMILES!E40)</f>
        <v>Agulla de la Roca de Cregüeña</v>
      </c>
      <c r="F42" t="str">
        <f>TRESMILES!G40</f>
        <v>42.641776</v>
      </c>
      <c r="G42" s="28" t="str">
        <f>TRESMILES!H40</f>
        <v>0.636858</v>
      </c>
      <c r="H42">
        <f>TRESMILES!F40</f>
        <v>3077</v>
      </c>
      <c r="I42" t="str">
        <f>IF(TRESMILES!I40="","",TRESMILES!I40)</f>
        <v>D</v>
      </c>
      <c r="J42" t="str">
        <f>IF(TRESMILES!J40="","No hay",TRESMILES!J40)</f>
        <v>https://www.mendikat.net/com/mount/12961</v>
      </c>
    </row>
    <row r="43" spans="1:10" x14ac:dyDescent="0.35">
      <c r="A43" t="str">
        <f>TRESMILES!A41</f>
        <v>España</v>
      </c>
      <c r="B43" t="str">
        <f>TRESMILES!B41</f>
        <v>Aragón</v>
      </c>
      <c r="C43" t="str">
        <f>TRESMILES!C41</f>
        <v>PIRINEOS. Aneto - Maladeta</v>
      </c>
      <c r="D43" t="str">
        <f>TRESMILES!D41</f>
        <v>Aguja Haurillon</v>
      </c>
      <c r="E43" t="str">
        <f>IF(TRESMILES!E41="","",TRESMILES!E41)</f>
        <v>Agulla d'Haurillon</v>
      </c>
      <c r="F43" t="str">
        <f>TRESMILES!G41</f>
        <v>42.635250</v>
      </c>
      <c r="G43" s="28" t="str">
        <f>TRESMILES!H41</f>
        <v>0.636972</v>
      </c>
      <c r="H43">
        <f>TRESMILES!F41</f>
        <v>3073</v>
      </c>
      <c r="I43" t="str">
        <f>IF(TRESMILES!I41="","",TRESMILES!I41)</f>
        <v>AD</v>
      </c>
      <c r="J43" t="str">
        <f>IF(TRESMILES!J41="","No hay",TRESMILES!J41)</f>
        <v>No hay</v>
      </c>
    </row>
    <row r="44" spans="1:10" x14ac:dyDescent="0.35">
      <c r="A44" t="str">
        <f>TRESMILES!A42</f>
        <v>España</v>
      </c>
      <c r="B44" t="str">
        <f>TRESMILES!B42</f>
        <v>Aragón</v>
      </c>
      <c r="C44" t="str">
        <f>TRESMILES!C42</f>
        <v>PIRINEOS. Aneto - Maladeta</v>
      </c>
      <c r="D44" t="str">
        <f>TRESMILES!D42</f>
        <v>Aguja Franqueville</v>
      </c>
      <c r="E44" t="str">
        <f>IF(TRESMILES!E42="","",TRESMILES!E42)</f>
        <v>Agulla de Franqueville</v>
      </c>
      <c r="F44" t="str">
        <f>TRESMILES!G42</f>
        <v>42.625139</v>
      </c>
      <c r="G44" s="28" t="str">
        <f>TRESMILES!H42</f>
        <v>0.646806</v>
      </c>
      <c r="H44">
        <f>TRESMILES!F42</f>
        <v>3061</v>
      </c>
      <c r="I44" t="str">
        <f>IF(TRESMILES!I42="","",TRESMILES!I42)</f>
        <v>PD</v>
      </c>
      <c r="J44" t="str">
        <f>IF(TRESMILES!J42="","No hay",TRESMILES!J42)</f>
        <v>Desde brecha inferior llosás bajar para bordear tchihtcheff y aparecer en su brecha norte (bajo el rápel de 80 m). Franquear por cara occidental</v>
      </c>
    </row>
    <row r="45" spans="1:10" x14ac:dyDescent="0.35">
      <c r="A45" t="str">
        <f>TRESMILES!A43</f>
        <v>España</v>
      </c>
      <c r="B45" t="str">
        <f>TRESMILES!B43</f>
        <v>Aragón</v>
      </c>
      <c r="C45" t="str">
        <f>TRESMILES!C43</f>
        <v>PIRINEOS. Aneto - Maladeta</v>
      </c>
      <c r="D45" t="str">
        <f>TRESMILES!D43</f>
        <v>Pico de Ballibierna</v>
      </c>
      <c r="E45" t="str">
        <f>IF(TRESMILES!E43="","",TRESMILES!E43)</f>
        <v>Tuca de Vallibierna / Roca Bllanca</v>
      </c>
      <c r="F45" t="str">
        <f>TRESMILES!G43</f>
        <v>42.593944</v>
      </c>
      <c r="G45" s="28" t="str">
        <f>TRESMILES!H43</f>
        <v>0.653278</v>
      </c>
      <c r="H45">
        <f>TRESMILES!F43</f>
        <v>3059</v>
      </c>
      <c r="I45" t="str">
        <f>IF(TRESMILES!I43="","",TRESMILES!I43)</f>
        <v>F</v>
      </c>
      <c r="J45" t="str">
        <f>IF(TRESMILES!J43="","No hay",TRESMILES!J43)</f>
        <v>No hay</v>
      </c>
    </row>
    <row r="46" spans="1:10" x14ac:dyDescent="0.35">
      <c r="A46" t="str">
        <f>TRESMILES!A44</f>
        <v>España</v>
      </c>
      <c r="B46" t="str">
        <f>TRESMILES!B44</f>
        <v>Aragón</v>
      </c>
      <c r="C46" t="str">
        <f>TRESMILES!C44</f>
        <v>PIRINEOS. Aneto - Maladeta</v>
      </c>
      <c r="D46" t="str">
        <f>TRESMILES!D44</f>
        <v>Aguja de Alba</v>
      </c>
      <c r="E46" t="str">
        <f>IF(TRESMILES!E44="","",TRESMILES!E44)</f>
        <v/>
      </c>
      <c r="F46" t="str">
        <f>TRESMILES!G44</f>
        <v>42.655602</v>
      </c>
      <c r="G46" s="28" t="str">
        <f>TRESMILES!H44</f>
        <v>0.618662</v>
      </c>
      <c r="H46">
        <f>TRESMILES!F44</f>
        <v>3054</v>
      </c>
      <c r="I46" t="str">
        <f>IF(TRESMILES!I44="","",TRESMILES!I44)</f>
        <v>PD</v>
      </c>
      <c r="J46" t="str">
        <f>IF(TRESMILES!J44="","No hay",TRESMILES!J44)</f>
        <v>POSIBLE DISCREPANCIA, ERROR O A ESTUDIAR. A. a estudiar: 10 m prominencia dudosa. Acceso: bajar a canal, subir haciendo zetas hasta horcada</v>
      </c>
    </row>
    <row r="47" spans="1:10" x14ac:dyDescent="0.35">
      <c r="A47" t="str">
        <f>TRESMILES!A45</f>
        <v>España</v>
      </c>
      <c r="B47" t="str">
        <f>TRESMILES!B45</f>
        <v>Aragón</v>
      </c>
      <c r="C47" t="str">
        <f>TRESMILES!C45</f>
        <v>PIRINEOS. Aneto - Maladeta</v>
      </c>
      <c r="D47" t="str">
        <f>TRESMILES!D45</f>
        <v>Punta Oriental Russell</v>
      </c>
      <c r="E47" t="str">
        <f>IF(TRESMILES!E45="","",TRESMILES!E45)</f>
        <v>Cap de la Tartereta</v>
      </c>
      <c r="F47" t="str">
        <f>TRESMILES!G45</f>
        <v>42.616556</v>
      </c>
      <c r="G47" s="28" t="str">
        <f>TRESMILES!H45</f>
        <v>0.677028</v>
      </c>
      <c r="H47">
        <f>TRESMILES!F45</f>
        <v>3051</v>
      </c>
      <c r="I47" t="str">
        <f>IF(TRESMILES!I45="","",TRESMILES!I45)</f>
        <v>F+</v>
      </c>
      <c r="J47" t="str">
        <f>IF(TRESMILES!J45="","No hay",TRESMILES!J45)</f>
        <v>No hay</v>
      </c>
    </row>
    <row r="48" spans="1:10" x14ac:dyDescent="0.35">
      <c r="A48" t="str">
        <f>TRESMILES!A46</f>
        <v>España</v>
      </c>
      <c r="B48" t="str">
        <f>TRESMILES!B46</f>
        <v>Aragón</v>
      </c>
      <c r="C48" t="str">
        <f>TRESMILES!C46</f>
        <v>PIRINEOS. Aneto - Maladeta</v>
      </c>
      <c r="D48" t="str">
        <f>TRESMILES!D46</f>
        <v>Pico de Aragüells</v>
      </c>
      <c r="E48" t="str">
        <f>IF(TRESMILES!E46="","",TRESMILES!E46)</f>
        <v>Tuca de la Collada de Cregüeña</v>
      </c>
      <c r="F48" t="str">
        <f>TRESMILES!G46</f>
        <v>42.631250</v>
      </c>
      <c r="G48" s="28" t="str">
        <f>TRESMILES!H46</f>
        <v>0.627583</v>
      </c>
      <c r="H48">
        <f>TRESMILES!F46</f>
        <v>3048</v>
      </c>
      <c r="I48" t="str">
        <f>IF(TRESMILES!I46="","",TRESMILES!I46)</f>
        <v>F</v>
      </c>
      <c r="J48" t="str">
        <f>IF(TRESMILES!J46="","No hay",TRESMILES!J46)</f>
        <v>No hay</v>
      </c>
    </row>
    <row r="49" spans="1:10" x14ac:dyDescent="0.35">
      <c r="A49" t="str">
        <f>TRESMILES!A47</f>
        <v>España</v>
      </c>
      <c r="B49" t="str">
        <f>TRESMILES!B47</f>
        <v>Aragón</v>
      </c>
      <c r="C49" t="str">
        <f>TRESMILES!C47</f>
        <v>PIRINEOS. Aneto - Maladeta</v>
      </c>
      <c r="D49" t="str">
        <f>TRESMILES!D47</f>
        <v>Aguja Tchihatcheff</v>
      </c>
      <c r="E49" t="str">
        <f>IF(TRESMILES!E47="","",TRESMILES!E47)</f>
        <v>Forqueta de Llosàs / Agulla deTchihatcheff</v>
      </c>
      <c r="F49" t="str">
        <f>TRESMILES!G47</f>
        <v>42.624722</v>
      </c>
      <c r="G49" s="28" t="str">
        <f>TRESMILES!H47</f>
        <v>0.645611</v>
      </c>
      <c r="H49">
        <f>TRESMILES!F47</f>
        <v>3045</v>
      </c>
      <c r="I49" t="str">
        <f>IF(TRESMILES!I47="","",TRESMILES!I47)</f>
        <v>AD</v>
      </c>
      <c r="J49" t="str">
        <f>IF(TRESMILES!J47="","No hay",TRESMILES!J47)</f>
        <v>No hay</v>
      </c>
    </row>
    <row r="50" spans="1:10" x14ac:dyDescent="0.35">
      <c r="A50" t="str">
        <f>TRESMILES!A48</f>
        <v>España</v>
      </c>
      <c r="B50" t="str">
        <f>TRESMILES!B48</f>
        <v>Aragón</v>
      </c>
      <c r="C50" t="str">
        <f>TRESMILES!C48</f>
        <v>PIRINEOS. Aneto - Maladeta</v>
      </c>
      <c r="D50" t="str">
        <f>TRESMILES!D48</f>
        <v>Aguja de Cregüeña</v>
      </c>
      <c r="E50" t="str">
        <f>IF(TRESMILES!E48="","",TRESMILES!E48)</f>
        <v/>
      </c>
      <c r="F50" t="str">
        <f>TRESMILES!G48</f>
        <v>42.634669</v>
      </c>
      <c r="G50" s="28" t="str">
        <f>TRESMILES!H48</f>
        <v>0.635737</v>
      </c>
      <c r="H50">
        <f>TRESMILES!F48</f>
        <v>3043</v>
      </c>
      <c r="I50" t="str">
        <f>IF(TRESMILES!I48="","",TRESMILES!I48)</f>
        <v>PD</v>
      </c>
      <c r="J50" t="str">
        <f>IF(TRESMILES!J48="","No hay",TRESMILES!J48)</f>
        <v>POSIBLE DISCREPANCIA, ERROR O A ESTUDIAR. En OSM está mal puesto como "Agulla de la Roca de Cregüeña", pero ese nombre corresponde a la "Aguja Suroeste del Pico Abadías" que está al norte de esta cresta de forma separada, en 42.641776, 0.636858. Además, es un posible error del IGEAR, al posicionar mal el "Tucón de la Crencha de Cregüeña", que tiene mucha más lógica que sea el que no ha inventariado y que es la "Aguja de Cregüeña", cuya posición real es 42.63467, 0.63574</v>
      </c>
    </row>
    <row r="51" spans="1:10" x14ac:dyDescent="0.35">
      <c r="A51" t="str">
        <f>TRESMILES!A49</f>
        <v>España</v>
      </c>
      <c r="B51" t="str">
        <f>TRESMILES!B49</f>
        <v>Aragón</v>
      </c>
      <c r="C51" t="str">
        <f>TRESMILES!C49</f>
        <v>PIRINEOS. Aneto - Maladeta</v>
      </c>
      <c r="D51" t="str">
        <f>TRESMILES!D49</f>
        <v>Aguja Juncadella</v>
      </c>
      <c r="E51" t="str">
        <f>IF(TRESMILES!E49="","",TRESMILES!E49)</f>
        <v>Agulla de Juncadella</v>
      </c>
      <c r="F51" t="str">
        <f>TRESMILES!G49</f>
        <v>42.633438</v>
      </c>
      <c r="G51" s="28" t="str">
        <f>TRESMILES!H49</f>
        <v>0.632213</v>
      </c>
      <c r="H51">
        <f>TRESMILES!F49</f>
        <v>3041</v>
      </c>
      <c r="I51" t="str">
        <f>IF(TRESMILES!I49="","",TRESMILES!I49)</f>
        <v>F+</v>
      </c>
      <c r="J51" t="str">
        <f>IF(TRESMILES!J49="","No hay",TRESMILES!J49)</f>
        <v>No hay</v>
      </c>
    </row>
    <row r="52" spans="1:10" x14ac:dyDescent="0.35">
      <c r="A52" t="str">
        <f>TRESMILES!A50</f>
        <v>España</v>
      </c>
      <c r="B52" t="str">
        <f>TRESMILES!B50</f>
        <v>Aragón</v>
      </c>
      <c r="C52" t="str">
        <f>TRESMILES!C50</f>
        <v>PIRINEOS. Aneto - Maladeta</v>
      </c>
      <c r="D52" t="str">
        <f>TRESMILES!D50</f>
        <v>Aguja Suroeste Russell</v>
      </c>
      <c r="E52" t="str">
        <f>IF(TRESMILES!E50="","",TRESMILES!E50)</f>
        <v>Agulla de la Solaneta</v>
      </c>
      <c r="F52" t="str">
        <f>TRESMILES!G50</f>
        <v>42.616947</v>
      </c>
      <c r="G52" s="28" t="str">
        <f>TRESMILES!H50</f>
        <v>0.667645</v>
      </c>
      <c r="H52">
        <f>TRESMILES!F50</f>
        <v>3038</v>
      </c>
      <c r="I52" t="str">
        <f>IF(TRESMILES!I50="","",TRESMILES!I50)</f>
        <v>PD</v>
      </c>
      <c r="J52" t="str">
        <f>IF(TRESMILES!J50="","No hay",TRESMILES!J50)</f>
        <v>Las coordenadas IGEAR (42.619167, 0.667694) son erróneas y además se ve fácil: ese punto está situado al noroeste de la cima principal (Pico Russell). En OSM están correctas y son las que pongo aquí</v>
      </c>
    </row>
    <row r="53" spans="1:10" x14ac:dyDescent="0.35">
      <c r="A53" t="str">
        <f>TRESMILES!A51</f>
        <v>España</v>
      </c>
      <c r="B53" t="str">
        <f>TRESMILES!B51</f>
        <v>Aragón</v>
      </c>
      <c r="C53" t="str">
        <f>TRESMILES!C51</f>
        <v>PIRINEOS. Aneto - Maladeta</v>
      </c>
      <c r="D53" t="str">
        <f>TRESMILES!D51</f>
        <v>Aguja Argarot</v>
      </c>
      <c r="E53" t="str">
        <f>IF(TRESMILES!E51="","",TRESMILES!E51)</f>
        <v>Agulla d'Argarot</v>
      </c>
      <c r="F53" t="str">
        <f>TRESMILES!G51</f>
        <v>42.624361</v>
      </c>
      <c r="G53" s="28" t="str">
        <f>TRESMILES!H51</f>
        <v>0.644778</v>
      </c>
      <c r="H53">
        <f>TRESMILES!F51</f>
        <v>3036</v>
      </c>
      <c r="I53" t="str">
        <f>IF(TRESMILES!I51="","",TRESMILES!I51)</f>
        <v>PD-</v>
      </c>
      <c r="J53" t="str">
        <f>IF(TRESMILES!J51="","No hay",TRESMILES!J51)</f>
        <v>No hay</v>
      </c>
    </row>
    <row r="54" spans="1:10" x14ac:dyDescent="0.35">
      <c r="A54" t="str">
        <f>TRESMILES!A52</f>
        <v>España</v>
      </c>
      <c r="B54" t="str">
        <f>TRESMILES!B52</f>
        <v>Aragón</v>
      </c>
      <c r="C54" t="str">
        <f>TRESMILES!C52</f>
        <v>PIRINEOS. Aneto - Maladeta</v>
      </c>
      <c r="D54" t="str">
        <f>TRESMILES!D52</f>
        <v>Argarot Sur</v>
      </c>
      <c r="E54" t="str">
        <f>IF(TRESMILES!E52="","",TRESMILES!E52)</f>
        <v>Tuqueta de la Crencha</v>
      </c>
      <c r="F54" t="str">
        <f>TRESMILES!G52</f>
        <v>42.623694</v>
      </c>
      <c r="G54" s="28" t="str">
        <f>TRESMILES!H52</f>
        <v>0.644722</v>
      </c>
      <c r="H54">
        <f>TRESMILES!F52</f>
        <v>3032</v>
      </c>
      <c r="I54" t="str">
        <f>IF(TRESMILES!I52="","",TRESMILES!I52)</f>
        <v>PD-</v>
      </c>
      <c r="J54" t="str">
        <f>IF(TRESMILES!J52="","No hay",TRESMILES!J52)</f>
        <v>No hay</v>
      </c>
    </row>
    <row r="55" spans="1:10" x14ac:dyDescent="0.35">
      <c r="A55" t="str">
        <f>TRESMILES!A53</f>
        <v>España</v>
      </c>
      <c r="B55" t="str">
        <f>TRESMILES!B53</f>
        <v>Aragón</v>
      </c>
      <c r="C55" t="str">
        <f>TRESMILES!C53</f>
        <v>PIRINEOS. Aneto - Maladeta</v>
      </c>
      <c r="D55" t="str">
        <f>TRESMILES!D53</f>
        <v>Sin nombre clásico</v>
      </c>
      <c r="E55" t="str">
        <f>IF(TRESMILES!E53="","",TRESMILES!E53)</f>
        <v>Tucón de la Crencha de Cregüeña</v>
      </c>
      <c r="F55" t="str">
        <f>TRESMILES!G53</f>
        <v>42.633611</v>
      </c>
      <c r="G55" s="28" t="str">
        <f>TRESMILES!H53</f>
        <v>0.633250</v>
      </c>
      <c r="H55">
        <f>TRESMILES!F53</f>
        <v>3022</v>
      </c>
      <c r="I55" t="str">
        <f>IF(TRESMILES!I53="","",TRESMILES!I53)</f>
        <v/>
      </c>
      <c r="J55" t="str">
        <f>IF(TRESMILES!J53="","No hay",TRESMILES!J53)</f>
        <v>POSIBLE DISCREPANCIA, ERROR O A ESTUDIAR. Estaría entre la Aguja de Cregüeña y la Aguja Juncadella. En OSM está desplazado ligeramente al nordeste, en (42.633955, 0.634192)</v>
      </c>
    </row>
    <row r="56" spans="1:10" x14ac:dyDescent="0.35">
      <c r="A56" t="str">
        <f>TRESMILES!A54</f>
        <v>España</v>
      </c>
      <c r="B56" t="str">
        <f>TRESMILES!B54</f>
        <v>Aragón</v>
      </c>
      <c r="C56" t="str">
        <f>TRESMILES!C54</f>
        <v>PIRINEOS. Aneto - Maladeta</v>
      </c>
      <c r="D56" t="str">
        <f>TRESMILES!D54</f>
        <v>Forca Estasen</v>
      </c>
      <c r="E56" t="str">
        <f>IF(TRESMILES!E54="","",TRESMILES!E54)</f>
        <v>Cap d'Ixalenques</v>
      </c>
      <c r="F56" t="str">
        <f>TRESMILES!G54</f>
        <v>42.625083</v>
      </c>
      <c r="G56" s="28" t="str">
        <f>TRESMILES!H54</f>
        <v>0.673528</v>
      </c>
      <c r="H56">
        <f>TRESMILES!F54</f>
        <v>3019</v>
      </c>
      <c r="I56" t="str">
        <f>IF(TRESMILES!I54="","",TRESMILES!I54)</f>
        <v>PD-</v>
      </c>
      <c r="J56" t="str">
        <f>IF(TRESMILES!J54="","No hay",TRESMILES!J54)</f>
        <v>No hay</v>
      </c>
    </row>
    <row r="57" spans="1:10" x14ac:dyDescent="0.35">
      <c r="A57" t="str">
        <f>TRESMILES!A55</f>
        <v>España</v>
      </c>
      <c r="B57" t="str">
        <f>TRESMILES!B55</f>
        <v>Aragón-Cataluña</v>
      </c>
      <c r="C57" t="str">
        <f>TRESMILES!C55</f>
        <v>PIRINEOS. Aneto - Maladeta</v>
      </c>
      <c r="D57" t="str">
        <f>TRESMILES!D55</f>
        <v>Tuc de Molières / Tuc de Mulleres</v>
      </c>
      <c r="E57" t="str">
        <f>IF(TRESMILES!E55="","",TRESMILES!E55)</f>
        <v>Tuca de Mulleres / Cap de Mulleres</v>
      </c>
      <c r="F57" t="str">
        <f>TRESMILES!G55</f>
        <v>42.629472</v>
      </c>
      <c r="G57" s="28" t="str">
        <f>TRESMILES!H55</f>
        <v>0.698556</v>
      </c>
      <c r="H57">
        <f>TRESMILES!F55</f>
        <v>3009</v>
      </c>
      <c r="I57" t="str">
        <f>IF(TRESMILES!I55="","",TRESMILES!I55)</f>
        <v>F</v>
      </c>
      <c r="J57" t="str">
        <f>IF(TRESMILES!J55="","No hay",TRESMILES!J55)</f>
        <v>No hay</v>
      </c>
    </row>
    <row r="58" spans="1:10" x14ac:dyDescent="0.35">
      <c r="A58" t="str">
        <f>TRESMILES!A56</f>
        <v>España-Francia</v>
      </c>
      <c r="B58" t="str">
        <f>TRESMILES!B56</f>
        <v>Aragón</v>
      </c>
      <c r="C58" t="str">
        <f>TRESMILES!C56</f>
        <v>PIRINEOS. Balaitous - Picos del Infierno</v>
      </c>
      <c r="D58" t="str">
        <f>TRESMILES!D56</f>
        <v>Balaïtous / Balaitous</v>
      </c>
      <c r="E58" t="str">
        <f>IF(TRESMILES!E56="","",TRESMILES!E56)</f>
        <v>Pico Moros / Balaitús</v>
      </c>
      <c r="F58" t="str">
        <f>TRESMILES!G56</f>
        <v>42.838917</v>
      </c>
      <c r="G58" s="28" t="str">
        <f>TRESMILES!H56</f>
        <v>-0.290250</v>
      </c>
      <c r="H58">
        <f>TRESMILES!F56</f>
        <v>3146</v>
      </c>
      <c r="I58" t="str">
        <f>IF(TRESMILES!I56="","",TRESMILES!I56)</f>
        <v>F+</v>
      </c>
      <c r="J58" t="str">
        <f>IF(TRESMILES!J56="","No hay",TRESMILES!J56)</f>
        <v>No hay</v>
      </c>
    </row>
    <row r="59" spans="1:10" x14ac:dyDescent="0.35">
      <c r="A59" t="str">
        <f>TRESMILES!A57</f>
        <v>España</v>
      </c>
      <c r="B59" t="str">
        <f>TRESMILES!B57</f>
        <v>Aragón</v>
      </c>
      <c r="C59" t="str">
        <f>TRESMILES!C57</f>
        <v>PIRINEOS. Balaitous - Picos del Infierno</v>
      </c>
      <c r="D59" t="str">
        <f>TRESMILES!D57</f>
        <v>Pico Central del Infierno</v>
      </c>
      <c r="E59" t="str">
        <f>IF(TRESMILES!E57="","",TRESMILES!E57)</f>
        <v>Punda Alta de Pondiellos</v>
      </c>
      <c r="F59" t="str">
        <f>TRESMILES!G57</f>
        <v>42.781417</v>
      </c>
      <c r="G59" s="28" t="str">
        <f>TRESMILES!H57</f>
        <v>-0.260500</v>
      </c>
      <c r="H59">
        <f>TRESMILES!F57</f>
        <v>3081</v>
      </c>
      <c r="I59" t="str">
        <f>IF(TRESMILES!I57="","",TRESMILES!I57)</f>
        <v>PD</v>
      </c>
      <c r="J59" t="str">
        <f>IF(TRESMILES!J57="","No hay",TRESMILES!J57)</f>
        <v>No hay</v>
      </c>
    </row>
    <row r="60" spans="1:10" x14ac:dyDescent="0.35">
      <c r="A60" t="str">
        <f>TRESMILES!A58</f>
        <v>España</v>
      </c>
      <c r="B60" t="str">
        <f>TRESMILES!B58</f>
        <v>Aragón</v>
      </c>
      <c r="C60" t="str">
        <f>TRESMILES!C58</f>
        <v>PIRINEOS. Balaitous - Picos del Infierno</v>
      </c>
      <c r="D60" t="str">
        <f>TRESMILES!D58</f>
        <v>Infierno Oriental</v>
      </c>
      <c r="E60" t="str">
        <f>IF(TRESMILES!E58="","",TRESMILES!E58)</f>
        <v>Punda dera Nevera</v>
      </c>
      <c r="F60" t="str">
        <f>TRESMILES!G58</f>
        <v>42.781417</v>
      </c>
      <c r="G60" s="28" t="str">
        <f>TRESMILES!H58</f>
        <v>-0.259111</v>
      </c>
      <c r="H60">
        <f>TRESMILES!F58</f>
        <v>3076</v>
      </c>
      <c r="I60" t="str">
        <f>IF(TRESMILES!I58="","",TRESMILES!I58)</f>
        <v>PD</v>
      </c>
      <c r="J60" t="str">
        <f>IF(TRESMILES!J58="","No hay",TRESMILES!J58)</f>
        <v>No hay</v>
      </c>
    </row>
    <row r="61" spans="1:10" x14ac:dyDescent="0.35">
      <c r="A61" t="str">
        <f>TRESMILES!A59</f>
        <v>España</v>
      </c>
      <c r="B61" t="str">
        <f>TRESMILES!B59</f>
        <v>Aragón</v>
      </c>
      <c r="C61" t="str">
        <f>TRESMILES!C59</f>
        <v>PIRINEOS. Balaitous - Picos del Infierno</v>
      </c>
      <c r="D61" t="str">
        <f>TRESMILES!D59</f>
        <v>Infierno Occidental</v>
      </c>
      <c r="E61" t="str">
        <f>IF(TRESMILES!E59="","",TRESMILES!E59)</f>
        <v>Punda Garmo Blanco</v>
      </c>
      <c r="F61" t="str">
        <f>TRESMILES!G59</f>
        <v>42.783083</v>
      </c>
      <c r="G61" s="28" t="str">
        <f>TRESMILES!H59</f>
        <v>-0.263222</v>
      </c>
      <c r="H61">
        <f>TRESMILES!F59</f>
        <v>3075</v>
      </c>
      <c r="I61" t="str">
        <f>IF(TRESMILES!I59="","",TRESMILES!I59)</f>
        <v>F+</v>
      </c>
      <c r="J61" t="str">
        <f>IF(TRESMILES!J59="","No hay",TRESMILES!J59)</f>
        <v>No hay</v>
      </c>
    </row>
    <row r="62" spans="1:10" x14ac:dyDescent="0.35">
      <c r="A62" t="str">
        <f>TRESMILES!A60</f>
        <v>España</v>
      </c>
      <c r="B62" t="str">
        <f>TRESMILES!B60</f>
        <v>Aragón</v>
      </c>
      <c r="C62" t="str">
        <f>TRESMILES!C60</f>
        <v>PIRINEOS. Balaitous - Picos del Infierno</v>
      </c>
      <c r="D62" t="str">
        <f>TRESMILES!D60</f>
        <v>Garmo Negro</v>
      </c>
      <c r="E62" t="str">
        <f>IF(TRESMILES!E60="","",TRESMILES!E60)</f>
        <v>Punda dero Garmo Negro</v>
      </c>
      <c r="F62" t="str">
        <f>TRESMILES!G60</f>
        <v>42.771667</v>
      </c>
      <c r="G62" s="28" t="str">
        <f>TRESMILES!H60</f>
        <v>-0.264139</v>
      </c>
      <c r="H62">
        <f>TRESMILES!F60</f>
        <v>3064</v>
      </c>
      <c r="I62" t="str">
        <f>IF(TRESMILES!I60="","",TRESMILES!I60)</f>
        <v>F</v>
      </c>
      <c r="J62" t="str">
        <f>IF(TRESMILES!J60="","No hay",TRESMILES!J60)</f>
        <v>No hay</v>
      </c>
    </row>
    <row r="63" spans="1:10" x14ac:dyDescent="0.35">
      <c r="A63" t="str">
        <f>TRESMILES!A61</f>
        <v>España</v>
      </c>
      <c r="B63" t="str">
        <f>TRESMILES!B61</f>
        <v>Aragón</v>
      </c>
      <c r="C63" t="str">
        <f>TRESMILES!C61</f>
        <v>PIRINEOS. Balaitous - Picos del Infierno</v>
      </c>
      <c r="D63" t="str">
        <f>TRESMILES!D61</f>
        <v>Frondella Norte</v>
      </c>
      <c r="E63" t="str">
        <f>IF(TRESMILES!E61="","",TRESMILES!E61)</f>
        <v/>
      </c>
      <c r="F63" t="str">
        <f>TRESMILES!G61</f>
        <v>42.83347</v>
      </c>
      <c r="G63" s="28" t="str">
        <f>TRESMILES!H61</f>
        <v>-0.29016</v>
      </c>
      <c r="H63">
        <f>TRESMILES!F61</f>
        <v>3062</v>
      </c>
      <c r="I63" t="str">
        <f>IF(TRESMILES!I61="","",TRESMILES!I61)</f>
        <v>PD</v>
      </c>
      <c r="J63" t="str">
        <f>IF(TRESMILES!J61="","No hay",TRESMILES!J61)</f>
        <v>POSIBLE DISCREPANCIA, ERROR O A ESTUDIAR. Guía Alejos/INGEAR</v>
      </c>
    </row>
    <row r="64" spans="1:10" x14ac:dyDescent="0.35">
      <c r="A64" t="str">
        <f>TRESMILES!A62</f>
        <v>España</v>
      </c>
      <c r="B64" t="str">
        <f>TRESMILES!B62</f>
        <v>Aragón</v>
      </c>
      <c r="C64" t="str">
        <f>TRESMILES!C62</f>
        <v>PIRINEOS. Balaitous - Picos del Infierno</v>
      </c>
      <c r="D64" t="str">
        <f>TRESMILES!D62</f>
        <v>Pico de la Frondella</v>
      </c>
      <c r="E64" t="str">
        <f>IF(TRESMILES!E62="","",TRESMILES!E62)</f>
        <v>Punda Alta deras Frondiellas</v>
      </c>
      <c r="F64" t="str">
        <f>TRESMILES!G62</f>
        <v>42.832722</v>
      </c>
      <c r="G64" s="28" t="str">
        <f>TRESMILES!H62</f>
        <v>-0.290528</v>
      </c>
      <c r="H64">
        <f>TRESMILES!F62</f>
        <v>3057</v>
      </c>
      <c r="I64" t="str">
        <f>IF(TRESMILES!I62="","",TRESMILES!I62)</f>
        <v>F+</v>
      </c>
      <c r="J64" t="str">
        <f>IF(TRESMILES!J62="","No hay",TRESMILES!J62)</f>
        <v>No hay</v>
      </c>
    </row>
    <row r="65" spans="1:10" x14ac:dyDescent="0.35">
      <c r="A65" t="str">
        <f>TRESMILES!A63</f>
        <v>España</v>
      </c>
      <c r="B65" t="str">
        <f>TRESMILES!B63</f>
        <v>Aragón</v>
      </c>
      <c r="C65" t="str">
        <f>TRESMILES!C63</f>
        <v>PIRINEOS. Balaitous - Picos del Infierno</v>
      </c>
      <c r="D65" t="str">
        <f>TRESMILES!D63</f>
        <v>Frondella / Frondella Central</v>
      </c>
      <c r="E65" t="str">
        <f>IF(TRESMILES!E63="","",TRESMILES!E63)</f>
        <v/>
      </c>
      <c r="F65" t="str">
        <f>TRESMILES!G63</f>
        <v>42.83216</v>
      </c>
      <c r="G65" s="28" t="str">
        <f>TRESMILES!H63</f>
        <v>-0.29288</v>
      </c>
      <c r="H65">
        <f>TRESMILES!F63</f>
        <v>3055</v>
      </c>
      <c r="I65" t="str">
        <f>IF(TRESMILES!I63="","",TRESMILES!I63)</f>
        <v>F+</v>
      </c>
      <c r="J65" t="str">
        <f>IF(TRESMILES!J63="","No hay",TRESMILES!J63)</f>
        <v>POSIBLE DISCREPANCIA, ERROR O A ESTUDIAR. Guía Alejos/INGEAR</v>
      </c>
    </row>
    <row r="66" spans="1:10" x14ac:dyDescent="0.35">
      <c r="A66" t="str">
        <f>TRESMILES!A64</f>
        <v>España-Francia</v>
      </c>
      <c r="B66" t="str">
        <f>TRESMILES!B64</f>
        <v>Aragón</v>
      </c>
      <c r="C66" t="str">
        <f>TRESMILES!C64</f>
        <v>PIRINEOS. Balaitous - Picos del Infierno</v>
      </c>
      <c r="D66" t="str">
        <f>TRESMILES!D64</f>
        <v>Torre de Costerillou</v>
      </c>
      <c r="E66" t="str">
        <f>IF(TRESMILES!E64="","",TRESMILES!E64)</f>
        <v>O Casterillet / Torre de Cadier</v>
      </c>
      <c r="F66" t="str">
        <f>TRESMILES!G64</f>
        <v>42.837694</v>
      </c>
      <c r="G66" s="28" t="str">
        <f>TRESMILES!H64</f>
        <v>-0.285667</v>
      </c>
      <c r="H66">
        <f>TRESMILES!F64</f>
        <v>3048</v>
      </c>
      <c r="I66" t="str">
        <f>IF(TRESMILES!I64="","",TRESMILES!I64)</f>
        <v>D</v>
      </c>
      <c r="J66" t="str">
        <f>IF(TRESMILES!J64="","No hay",TRESMILES!J64)</f>
        <v>La Guía Alejos tiene un error, ya que en el listado de dificultades está duplicado "Torre de Costerillou", con dificultad PD+ y "Costerillou Torre de", con dificultad D (que es la correcta)</v>
      </c>
    </row>
    <row r="67" spans="1:10" x14ac:dyDescent="0.35">
      <c r="A67" t="str">
        <f>TRESMILES!A65</f>
        <v>España</v>
      </c>
      <c r="B67" t="str">
        <f>TRESMILES!B65</f>
        <v>Aragón</v>
      </c>
      <c r="C67" t="str">
        <f>TRESMILES!C65</f>
        <v>PIRINEOS. Balaitous - Picos del Infierno</v>
      </c>
      <c r="D67" t="str">
        <f>TRESMILES!D65</f>
        <v>Pico de las Argualas</v>
      </c>
      <c r="E67" t="str">
        <f>IF(TRESMILES!E65="","",TRESMILES!E65)</f>
        <v>Pico deras Argualas</v>
      </c>
      <c r="F67" t="str">
        <f>TRESMILES!G65</f>
        <v>42.766500</v>
      </c>
      <c r="G67" s="28" t="str">
        <f>TRESMILES!H65</f>
        <v>-0.267333</v>
      </c>
      <c r="H67">
        <f>TRESMILES!F65</f>
        <v>3044</v>
      </c>
      <c r="I67" t="str">
        <f>IF(TRESMILES!I65="","",TRESMILES!I65)</f>
        <v>F+</v>
      </c>
      <c r="J67" t="str">
        <f>IF(TRESMILES!J65="","No hay",TRESMILES!J65)</f>
        <v>No hay</v>
      </c>
    </row>
    <row r="68" spans="1:10" x14ac:dyDescent="0.35">
      <c r="A68" t="str">
        <f>TRESMILES!A66</f>
        <v>España</v>
      </c>
      <c r="B68" t="str">
        <f>TRESMILES!B66</f>
        <v>Aragón</v>
      </c>
      <c r="C68" t="str">
        <f>TRESMILES!C66</f>
        <v>PIRINEOS. Balaitous - Picos del Infierno</v>
      </c>
      <c r="D68" t="str">
        <f>TRESMILES!D66</f>
        <v>Pico Algas</v>
      </c>
      <c r="E68" t="str">
        <f>IF(TRESMILES!E66="","",TRESMILES!E66)</f>
        <v>Punda dera Liana</v>
      </c>
      <c r="F68" t="str">
        <f>TRESMILES!G66</f>
        <v>42.768278</v>
      </c>
      <c r="G68" s="28" t="str">
        <f>TRESMILES!H66</f>
        <v>-0.270639</v>
      </c>
      <c r="H68">
        <f>TRESMILES!F66</f>
        <v>3036</v>
      </c>
      <c r="I68" t="str">
        <f>IF(TRESMILES!I66="","",TRESMILES!I66)</f>
        <v>F</v>
      </c>
      <c r="J68" t="str">
        <f>IF(TRESMILES!J66="","No hay",TRESMILES!J66)</f>
        <v>No hay</v>
      </c>
    </row>
    <row r="69" spans="1:10" x14ac:dyDescent="0.35">
      <c r="A69" t="str">
        <f>TRESMILES!A67</f>
        <v>España</v>
      </c>
      <c r="B69" t="str">
        <f>TRESMILES!B67</f>
        <v>Aragón</v>
      </c>
      <c r="C69" t="str">
        <f>TRESMILES!C67</f>
        <v>PIRINEOS. Balaitous - Picos del Infierno</v>
      </c>
      <c r="D69" t="str">
        <f>TRESMILES!D67</f>
        <v>Algas SE</v>
      </c>
      <c r="E69" t="str">
        <f>IF(TRESMILES!E67="","",TRESMILES!E67)</f>
        <v/>
      </c>
      <c r="F69" t="str">
        <f>TRESMILES!G67</f>
        <v>42.76755</v>
      </c>
      <c r="G69" s="28" t="str">
        <f>TRESMILES!H67</f>
        <v>-0.26988</v>
      </c>
      <c r="H69">
        <f>TRESMILES!F67</f>
        <v>3023</v>
      </c>
      <c r="I69" t="str">
        <f>IF(TRESMILES!I67="","",TRESMILES!I67)</f>
        <v>F+</v>
      </c>
      <c r="J69" t="str">
        <f>IF(TRESMILES!J67="","No hay",TRESMILES!J67)</f>
        <v>POSIBLE DISCREPANCIA, ERROR O A ESTUDIAR. 11,3 m prominencia según Cazafantasmas</v>
      </c>
    </row>
    <row r="70" spans="1:10" x14ac:dyDescent="0.35">
      <c r="A70" t="str">
        <f>TRESMILES!A68</f>
        <v>España</v>
      </c>
      <c r="B70" t="str">
        <f>TRESMILES!B68</f>
        <v>Aragón</v>
      </c>
      <c r="C70" t="str">
        <f>TRESMILES!C68</f>
        <v>PIRINEOS. Balaitous - Picos del Infierno</v>
      </c>
      <c r="D70" t="str">
        <f>TRESMILES!D68</f>
        <v>Aguja Cadier</v>
      </c>
      <c r="E70" t="str">
        <f>IF(TRESMILES!E68="","",TRESMILES!E68)</f>
        <v>Punda dera Breca</v>
      </c>
      <c r="F70" t="str">
        <f>TRESMILES!G68</f>
        <v>42.834361</v>
      </c>
      <c r="G70" s="28" t="str">
        <f>TRESMILES!H68</f>
        <v>-0.289889</v>
      </c>
      <c r="H70">
        <f>TRESMILES!F68</f>
        <v>3022</v>
      </c>
      <c r="I70" t="str">
        <f>IF(TRESMILES!I68="","",TRESMILES!I68)</f>
        <v>PD</v>
      </c>
      <c r="J70" t="str">
        <f>IF(TRESMILES!J68="","No hay",TRESMILES!J68)</f>
        <v>No hay</v>
      </c>
    </row>
    <row r="71" spans="1:10" x14ac:dyDescent="0.35">
      <c r="A71" t="str">
        <f>TRESMILES!A69</f>
        <v>España-Francia</v>
      </c>
      <c r="B71" t="str">
        <f>TRESMILES!B69</f>
        <v>Aragón</v>
      </c>
      <c r="C71" t="str">
        <f>TRESMILES!C69</f>
        <v>PIRINEOS. Balaitous - Picos del Infierno</v>
      </c>
      <c r="D71" t="str">
        <f>TRESMILES!D69</f>
        <v>Aguja Ussel</v>
      </c>
      <c r="E71" t="str">
        <f>IF(TRESMILES!E69="","",TRESMILES!E69)</f>
        <v>Agulla d'Ussel</v>
      </c>
      <c r="F71" t="str">
        <f>TRESMILES!G69</f>
        <v>42.837556</v>
      </c>
      <c r="G71" s="28" t="str">
        <f>TRESMILES!H69</f>
        <v>-0.284167</v>
      </c>
      <c r="H71">
        <f>TRESMILES!F69</f>
        <v>3020</v>
      </c>
      <c r="I71" t="str">
        <f>IF(TRESMILES!I69="","",TRESMILES!I69)</f>
        <v>AD</v>
      </c>
      <c r="J71" t="str">
        <f>IF(TRESMILES!J69="","No hay",TRESMILES!J69)</f>
        <v>No hay</v>
      </c>
    </row>
    <row r="72" spans="1:10" x14ac:dyDescent="0.35">
      <c r="A72" t="str">
        <f>TRESMILES!A70</f>
        <v>España</v>
      </c>
      <c r="B72" t="str">
        <f>TRESMILES!B70</f>
        <v>Aragón</v>
      </c>
      <c r="C72" t="str">
        <f>TRESMILES!C70</f>
        <v>PIRINEOS. Balaitous - Picos del Infierno</v>
      </c>
      <c r="D72" t="str">
        <f>TRESMILES!D70</f>
        <v>Aguja de Arnales</v>
      </c>
      <c r="E72" t="str">
        <f>IF(TRESMILES!E70="","",TRESMILES!E70)</f>
        <v>Garmo de Pondiellos</v>
      </c>
      <c r="F72" t="str">
        <f>TRESMILES!G70</f>
        <v>42.780917</v>
      </c>
      <c r="G72" s="28" t="str">
        <f>TRESMILES!H70</f>
        <v>-0.257444</v>
      </c>
      <c r="H72">
        <f>TRESMILES!F70</f>
        <v>3020</v>
      </c>
      <c r="I72" t="str">
        <f>IF(TRESMILES!I70="","",TRESMILES!I70)</f>
        <v>PD</v>
      </c>
      <c r="J72" t="str">
        <f>IF(TRESMILES!J70="","No hay",TRESMILES!J70)</f>
        <v>No hay</v>
      </c>
    </row>
    <row r="73" spans="1:10" x14ac:dyDescent="0.35">
      <c r="A73" t="str">
        <f>TRESMILES!A71</f>
        <v>España</v>
      </c>
      <c r="B73" t="str">
        <f>TRESMILES!B71</f>
        <v>Aragón</v>
      </c>
      <c r="C73" t="str">
        <f>TRESMILES!C71</f>
        <v>PIRINEOS. Balaitous - Picos del Infierno</v>
      </c>
      <c r="D73" t="str">
        <f>TRESMILES!D71</f>
        <v>Aguja de Pondiellos</v>
      </c>
      <c r="E73" t="str">
        <f>IF(TRESMILES!E71="","",TRESMILES!E71)</f>
        <v>Garmo Negro deras Argualas</v>
      </c>
      <c r="F73" t="str">
        <f>TRESMILES!G71</f>
        <v>42.771806</v>
      </c>
      <c r="G73" s="28" t="str">
        <f>TRESMILES!H71</f>
        <v>-0.262139</v>
      </c>
      <c r="H73">
        <f>TRESMILES!F71</f>
        <v>3015</v>
      </c>
      <c r="I73" t="str">
        <f>IF(TRESMILES!I71="","",TRESMILES!I71)</f>
        <v>PD</v>
      </c>
      <c r="J73" t="str">
        <f>IF(TRESMILES!J71="","No hay",TRESMILES!J71)</f>
        <v>No hay</v>
      </c>
    </row>
    <row r="74" spans="1:10" x14ac:dyDescent="0.35">
      <c r="A74" t="str">
        <f>TRESMILES!A72</f>
        <v>España</v>
      </c>
      <c r="B74" t="str">
        <f>TRESMILES!B72</f>
        <v>Aragón</v>
      </c>
      <c r="C74" t="str">
        <f>TRESMILES!C72</f>
        <v>PIRINEOS. Balaitous - Picos del Infierno</v>
      </c>
      <c r="D74" t="str">
        <f>TRESMILES!D72</f>
        <v>Algas SO</v>
      </c>
      <c r="E74" t="str">
        <f>IF(TRESMILES!E72="","",TRESMILES!E72)</f>
        <v>Punda dero Corral</v>
      </c>
      <c r="F74" t="str">
        <f>TRESMILES!G72</f>
        <v>42.767528</v>
      </c>
      <c r="G74" s="28" t="str">
        <f>TRESMILES!H72</f>
        <v>-0.271278</v>
      </c>
      <c r="H74">
        <f>TRESMILES!F72</f>
        <v>3006</v>
      </c>
      <c r="I74" t="str">
        <f>IF(TRESMILES!I72="","",TRESMILES!I72)</f>
        <v/>
      </c>
      <c r="J74" t="str">
        <f>IF(TRESMILES!J72="","No hay",TRESMILES!J72)</f>
        <v>POSIBLE DISCREPANCIA, ERROR O A ESTUDIAR. Guía Alejos/INGEAR</v>
      </c>
    </row>
    <row r="75" spans="1:10" x14ac:dyDescent="0.35">
      <c r="A75" t="str">
        <f>TRESMILES!A73</f>
        <v>España-Francia</v>
      </c>
      <c r="B75" t="str">
        <f>TRESMILES!B73</f>
        <v>Aragón</v>
      </c>
      <c r="C75" t="str">
        <f>TRESMILES!C73</f>
        <v>PIRINEOS. Balaitous - Picos del Infierno</v>
      </c>
      <c r="D75" t="str">
        <f>TRESMILES!D73</f>
        <v>Gran Facha</v>
      </c>
      <c r="E75" t="str">
        <f>IF(TRESMILES!E73="","",TRESMILES!E73)</f>
        <v>Punda dera Faxa</v>
      </c>
      <c r="F75" t="str">
        <f>TRESMILES!G73</f>
        <v>42.808222</v>
      </c>
      <c r="G75" s="28" t="str">
        <f>TRESMILES!H73</f>
        <v>-0.237861</v>
      </c>
      <c r="H75">
        <f>TRESMILES!F73</f>
        <v>3005</v>
      </c>
      <c r="I75" t="str">
        <f>IF(TRESMILES!I73="","",TRESMILES!I73)</f>
        <v>F+</v>
      </c>
      <c r="J75" t="str">
        <f>IF(TRESMILES!J73="","No hay",TRESMILES!J73)</f>
        <v>No hay</v>
      </c>
    </row>
    <row r="76" spans="1:10" x14ac:dyDescent="0.35">
      <c r="A76" t="str">
        <f>TRESMILES!A74</f>
        <v>España</v>
      </c>
      <c r="B76" t="str">
        <f>TRESMILES!B74</f>
        <v>Aragón</v>
      </c>
      <c r="C76" t="str">
        <f>TRESMILES!C74</f>
        <v>PIRINEOS. Balaitous - Picos del Infierno</v>
      </c>
      <c r="D76" t="str">
        <f>TRESMILES!D74</f>
        <v>Pico Arnales</v>
      </c>
      <c r="E76" t="str">
        <f>IF(TRESMILES!E74="","",TRESMILES!E74)</f>
        <v>Pico deros Arnals</v>
      </c>
      <c r="F76" t="str">
        <f>TRESMILES!G74</f>
        <v>42.780139</v>
      </c>
      <c r="G76" s="28" t="str">
        <f>TRESMILES!H74</f>
        <v>-0.255917</v>
      </c>
      <c r="H76">
        <f>TRESMILES!F74</f>
        <v>3001</v>
      </c>
      <c r="I76" t="str">
        <f>IF(TRESMILES!I74="","",TRESMILES!I74)</f>
        <v>F+</v>
      </c>
      <c r="J76" t="str">
        <f>IF(TRESMILES!J74="","No hay",TRESMILES!J74)</f>
        <v>Medición Sostremetries exacta 17/10/22 con error +-7 cm: 3.001,37 m</v>
      </c>
    </row>
    <row r="77" spans="1:10" x14ac:dyDescent="0.35">
      <c r="A77" t="str">
        <f>TRESMILES!A75</f>
        <v>España</v>
      </c>
      <c r="B77" t="str">
        <f>TRESMILES!B75</f>
        <v>Cataluña</v>
      </c>
      <c r="C77" t="str">
        <f>TRESMILES!C75</f>
        <v>PIRINEOS. Besiberri - Punta Alta</v>
      </c>
      <c r="D77" t="str">
        <f>TRESMILES!D75</f>
        <v>Pic de Comaloforno</v>
      </c>
      <c r="E77" t="str">
        <f>IF(TRESMILES!E75="","",TRESMILES!E75)</f>
        <v>Pic de Comaloforno</v>
      </c>
      <c r="F77" t="str">
        <f>TRESMILES!G75</f>
        <v>42.591380</v>
      </c>
      <c r="G77" s="28" t="str">
        <f>TRESMILES!H75</f>
        <v>0.827832</v>
      </c>
      <c r="H77">
        <f>TRESMILES!F75</f>
        <v>3029</v>
      </c>
      <c r="I77" t="str">
        <f>IF(TRESMILES!I75="","",TRESMILES!I75)</f>
        <v>PD</v>
      </c>
      <c r="J77" t="str">
        <f>IF(TRESMILES!J75="","No hay",TRESMILES!J75)</f>
        <v>No hay</v>
      </c>
    </row>
    <row r="78" spans="1:10" x14ac:dyDescent="0.35">
      <c r="A78" t="str">
        <f>TRESMILES!A76</f>
        <v>España</v>
      </c>
      <c r="B78" t="str">
        <f>TRESMILES!B76</f>
        <v>Cataluña</v>
      </c>
      <c r="C78" t="str">
        <f>TRESMILES!C76</f>
        <v>PIRINEOS. Besiberri - Punta Alta</v>
      </c>
      <c r="D78" t="str">
        <f>TRESMILES!D76</f>
        <v>Besiberri Sud</v>
      </c>
      <c r="E78" t="str">
        <f>IF(TRESMILES!E76="","",TRESMILES!E76)</f>
        <v>Besiberri Sud</v>
      </c>
      <c r="F78" t="str">
        <f>TRESMILES!G76</f>
        <v>42.593805</v>
      </c>
      <c r="G78" s="28" t="str">
        <f>TRESMILES!H76</f>
        <v>0.825992</v>
      </c>
      <c r="H78">
        <f>TRESMILES!F76</f>
        <v>3023</v>
      </c>
      <c r="I78" t="str">
        <f>IF(TRESMILES!I76="","",TRESMILES!I76)</f>
        <v>F+</v>
      </c>
      <c r="J78" t="str">
        <f>IF(TRESMILES!J76="","No hay",TRESMILES!J76)</f>
        <v>No hay</v>
      </c>
    </row>
    <row r="79" spans="1:10" x14ac:dyDescent="0.35">
      <c r="A79" t="str">
        <f>TRESMILES!A77</f>
        <v>España</v>
      </c>
      <c r="B79" t="str">
        <f>TRESMILES!B77</f>
        <v>Cataluña</v>
      </c>
      <c r="C79" t="str">
        <f>TRESMILES!C77</f>
        <v>PIRINEOS. Besiberri - Punta Alta</v>
      </c>
      <c r="D79" t="str">
        <f>TRESMILES!D77</f>
        <v>Punta Alta de Comalesbienes</v>
      </c>
      <c r="E79" t="str">
        <f>IF(TRESMILES!E77="","",TRESMILES!E77)</f>
        <v>Punta Alta de Comalesbienes</v>
      </c>
      <c r="F79" t="str">
        <f>TRESMILES!G77</f>
        <v>42.585760</v>
      </c>
      <c r="G79" s="28" t="str">
        <f>TRESMILES!H77</f>
        <v>0.880376</v>
      </c>
      <c r="H79">
        <f>TRESMILES!F77</f>
        <v>3014</v>
      </c>
      <c r="I79" t="str">
        <f>IF(TRESMILES!I77="","",TRESMILES!I77)</f>
        <v>F</v>
      </c>
      <c r="J79" t="str">
        <f>IF(TRESMILES!J77="","No hay",TRESMILES!J77)</f>
        <v>No hay</v>
      </c>
    </row>
    <row r="80" spans="1:10" x14ac:dyDescent="0.35">
      <c r="A80" t="str">
        <f>TRESMILES!A78</f>
        <v>España</v>
      </c>
      <c r="B80" t="str">
        <f>TRESMILES!B78</f>
        <v>Cataluña</v>
      </c>
      <c r="C80" t="str">
        <f>TRESMILES!C78</f>
        <v>PIRINEOS. Besiberri - Punta Alta</v>
      </c>
      <c r="D80" t="str">
        <f>TRESMILES!D78</f>
        <v>Aguja Sur de Malavesina</v>
      </c>
      <c r="E80" t="str">
        <f>IF(TRESMILES!E78="","",TRESMILES!E78)</f>
        <v>Agulla Sud de Malvesina</v>
      </c>
      <c r="F80" t="str">
        <f>TRESMILES!G78</f>
        <v>42.591660</v>
      </c>
      <c r="G80" s="28" t="str">
        <f>TRESMILES!H78</f>
        <v>0.827325</v>
      </c>
      <c r="H80">
        <f>TRESMILES!F78</f>
        <v>3012</v>
      </c>
      <c r="I80" t="str">
        <f>IF(TRESMILES!I78="","",TRESMILES!I78)</f>
        <v>Sin clasificar</v>
      </c>
      <c r="J80" t="str">
        <f>IF(TRESMILES!J78="","No hay",TRESMILES!J78)</f>
        <v>POSIBLE DISCREPANCIA, ERROR O A ESTUDIAR. Prominencia 10,8 m según LIDAR del ICGC, 9 m según Cazafantasmas</v>
      </c>
    </row>
    <row r="81" spans="1:10" x14ac:dyDescent="0.35">
      <c r="A81" t="str">
        <f>TRESMILES!A79</f>
        <v>España</v>
      </c>
      <c r="B81" t="str">
        <f>TRESMILES!B79</f>
        <v>Cataluña</v>
      </c>
      <c r="C81" t="str">
        <f>TRESMILES!C79</f>
        <v>PIRINEOS. Besiberri - Punta Alta</v>
      </c>
      <c r="D81" t="str">
        <f>TRESMILES!D79</f>
        <v>Aguja Norte de Malavesina</v>
      </c>
      <c r="E81" t="str">
        <f>IF(TRESMILES!E79="","",TRESMILES!E79)</f>
        <v>Agulla Nord de Malvesina</v>
      </c>
      <c r="F81" t="str">
        <f>TRESMILES!G79</f>
        <v>42.592988</v>
      </c>
      <c r="G81" s="28" t="str">
        <f>TRESMILES!H79</f>
        <v>0.826550</v>
      </c>
      <c r="H81">
        <f>TRESMILES!F79</f>
        <v>3010</v>
      </c>
      <c r="I81" t="str">
        <f>IF(TRESMILES!I79="","",TRESMILES!I79)</f>
        <v>PD</v>
      </c>
      <c r="J81" t="str">
        <f>IF(TRESMILES!J79="","No hay",TRESMILES!J79)</f>
        <v>No hay</v>
      </c>
    </row>
    <row r="82" spans="1:10" x14ac:dyDescent="0.35">
      <c r="A82" t="str">
        <f>TRESMILES!A80</f>
        <v>España</v>
      </c>
      <c r="B82" t="str">
        <f>TRESMILES!B80</f>
        <v>Cataluña</v>
      </c>
      <c r="C82" t="str">
        <f>TRESMILES!C80</f>
        <v>PIRINEOS. Besiberri - Punta Alta</v>
      </c>
      <c r="D82" t="str">
        <f>TRESMILES!D80</f>
        <v>Besiberri Nord</v>
      </c>
      <c r="E82" t="str">
        <f>IF(TRESMILES!E80="","",TRESMILES!E80)</f>
        <v>Besiberri Nord</v>
      </c>
      <c r="F82" t="str">
        <f>TRESMILES!G80</f>
        <v>42.605260</v>
      </c>
      <c r="G82" s="28" t="str">
        <f>TRESMILES!H80</f>
        <v>0.826303</v>
      </c>
      <c r="H82">
        <f>TRESMILES!F80</f>
        <v>3008</v>
      </c>
      <c r="I82" t="str">
        <f>IF(TRESMILES!I80="","",TRESMILES!I80)</f>
        <v>PD+</v>
      </c>
      <c r="J82" t="str">
        <f>IF(TRESMILES!J80="","No hay",TRESMILES!J80)</f>
        <v>No hay</v>
      </c>
    </row>
    <row r="83" spans="1:10" x14ac:dyDescent="0.35">
      <c r="A83" t="str">
        <f>TRESMILES!A81</f>
        <v>España-Francia</v>
      </c>
      <c r="B83" t="str">
        <f>TRESMILES!B81</f>
        <v>Aragón</v>
      </c>
      <c r="C83" t="str">
        <f>TRESMILES!C81</f>
        <v>PIRINEOS. Gran Bachimala - Culfreda</v>
      </c>
      <c r="D83" t="str">
        <f>TRESMILES!D81</f>
        <v>Gran Bachimala / Pico Schrader</v>
      </c>
      <c r="E83" t="str">
        <f>IF(TRESMILES!E81="","",TRESMILES!E81)</f>
        <v>Punta de Bachimala</v>
      </c>
      <c r="F83" t="str">
        <f>TRESMILES!G81</f>
        <v>42.698556</v>
      </c>
      <c r="G83" s="28" t="str">
        <f>TRESMILES!H81</f>
        <v>0.394361</v>
      </c>
      <c r="H83">
        <f>TRESMILES!F81</f>
        <v>3176</v>
      </c>
      <c r="I83" t="str">
        <f>IF(TRESMILES!I81="","",TRESMILES!I81)</f>
        <v>F</v>
      </c>
      <c r="J83" t="str">
        <f>IF(TRESMILES!J81="","No hay",TRESMILES!J81)</f>
        <v>No hay</v>
      </c>
    </row>
    <row r="84" spans="1:10" x14ac:dyDescent="0.35">
      <c r="A84" t="str">
        <f>TRESMILES!A82</f>
        <v>España</v>
      </c>
      <c r="B84" t="str">
        <f>TRESMILES!B82</f>
        <v>Aragón</v>
      </c>
      <c r="C84" t="str">
        <f>TRESMILES!C82</f>
        <v>PIRINEOS. Gran Bachimala - Culfreda</v>
      </c>
      <c r="D84" t="str">
        <f>TRESMILES!D82</f>
        <v>Punta del Sabre / Punta del Sable</v>
      </c>
      <c r="E84" t="str">
        <f>IF(TRESMILES!E82="","",TRESMILES!E82)</f>
        <v>Punta de la Gatera</v>
      </c>
      <c r="F84" t="str">
        <f>TRESMILES!G82</f>
        <v>42.694389</v>
      </c>
      <c r="G84" s="28" t="str">
        <f>TRESMILES!H82</f>
        <v>0.396472</v>
      </c>
      <c r="H84">
        <f>TRESMILES!F82</f>
        <v>3134</v>
      </c>
      <c r="I84" t="str">
        <f>IF(TRESMILES!I82="","",TRESMILES!I82)</f>
        <v>PD-</v>
      </c>
      <c r="J84" t="str">
        <f>IF(TRESMILES!J82="","No hay",TRESMILES!J82)</f>
        <v>El nombre francés es "Pointe du Sabre". "Sabre" es "sable" en español y de ahí probablemente la posible confusión o mezcla mantenida en muchos mapas oficiales y trasladada a la lista de Alejos como "Punta del Sabre". El IGEAR indica acertadamente como nombre anterior lógico "Punta del Sable"</v>
      </c>
    </row>
    <row r="85" spans="1:10" x14ac:dyDescent="0.35">
      <c r="A85" t="str">
        <f>TRESMILES!A83</f>
        <v>España-Francia</v>
      </c>
      <c r="B85" t="str">
        <f>TRESMILES!B83</f>
        <v>Aragón</v>
      </c>
      <c r="C85" t="str">
        <f>TRESMILES!C83</f>
        <v>PIRINEOS. Gran Bachimala - Culfreda</v>
      </c>
      <c r="D85" t="str">
        <f>TRESMILES!D83</f>
        <v>Punta Ledormeur</v>
      </c>
      <c r="E85" t="str">
        <f>IF(TRESMILES!E83="","",TRESMILES!E83)</f>
        <v>Punta de la Cruz</v>
      </c>
      <c r="F85" t="str">
        <f>TRESMILES!G83</f>
        <v>42.699861</v>
      </c>
      <c r="G85" s="28" t="str">
        <f>TRESMILES!H83</f>
        <v>0.395250</v>
      </c>
      <c r="H85">
        <f>TRESMILES!F83</f>
        <v>3107</v>
      </c>
      <c r="I85" t="str">
        <f>IF(TRESMILES!I83="","",TRESMILES!I83)</f>
        <v>PD</v>
      </c>
      <c r="J85" t="str">
        <f>IF(TRESMILES!J83="","No hay",TRESMILES!J83)</f>
        <v>La Guía Alejos tiene un error de intercambio de datos, ya que en el listado de dificultades pone PD a este pico y F+ en la descripción (2 veces)</v>
      </c>
    </row>
    <row r="86" spans="1:10" x14ac:dyDescent="0.35">
      <c r="A86" t="str">
        <f>TRESMILES!A84</f>
        <v>España-Francia</v>
      </c>
      <c r="B86" t="str">
        <f>TRESMILES!B84</f>
        <v>Aragón</v>
      </c>
      <c r="C86" t="str">
        <f>TRESMILES!C84</f>
        <v>PIRINEOS. Gran Bachimala - Culfreda</v>
      </c>
      <c r="D86" t="str">
        <f>TRESMILES!D84</f>
        <v>Punta del Ibón</v>
      </c>
      <c r="E86" t="str">
        <f>IF(TRESMILES!E84="","",TRESMILES!E84)</f>
        <v>Punta de l'Ibón Gran N</v>
      </c>
      <c r="F86" t="str">
        <f>TRESMILES!G84</f>
        <v>42.703000</v>
      </c>
      <c r="G86" s="28" t="str">
        <f>TRESMILES!H84</f>
        <v>0.395139</v>
      </c>
      <c r="H86">
        <f>TRESMILES!F84</f>
        <v>3096</v>
      </c>
      <c r="I86" t="str">
        <f>IF(TRESMILES!I84="","",TRESMILES!I84)</f>
        <v>F+</v>
      </c>
      <c r="J86" t="str">
        <f>IF(TRESMILES!J84="","No hay",TRESMILES!J84)</f>
        <v>No hay</v>
      </c>
    </row>
    <row r="87" spans="1:10" x14ac:dyDescent="0.35">
      <c r="A87" t="str">
        <f>TRESMILES!A85</f>
        <v>España-Francia</v>
      </c>
      <c r="B87" t="str">
        <f>TRESMILES!B85</f>
        <v>Aragón</v>
      </c>
      <c r="C87" t="str">
        <f>TRESMILES!C85</f>
        <v>PIRINEOS. Gran Bachimala - Culfreda</v>
      </c>
      <c r="D87" t="str">
        <f>TRESMILES!D85</f>
        <v>Pico Marcos Feliú</v>
      </c>
      <c r="E87" t="str">
        <f>IF(TRESMILES!E85="","",TRESMILES!E85)</f>
        <v>Punta de l'Ibón Chico</v>
      </c>
      <c r="F87" t="str">
        <f>TRESMILES!G85</f>
        <v>42.709944</v>
      </c>
      <c r="G87" s="28" t="str">
        <f>TRESMILES!H85</f>
        <v>0.393944</v>
      </c>
      <c r="H87">
        <f>TRESMILES!F85</f>
        <v>3055</v>
      </c>
      <c r="I87" t="str">
        <f>IF(TRESMILES!I85="","",TRESMILES!I85)</f>
        <v>PD-</v>
      </c>
      <c r="J87" t="str">
        <f>IF(TRESMILES!J85="","No hay",TRESMILES!J85)</f>
        <v>La Guía Alejos tiene un error en la descripción (F+ y en otro lugar PD-) o en el listado de dificultades (PD-)</v>
      </c>
    </row>
    <row r="88" spans="1:10" x14ac:dyDescent="0.35">
      <c r="A88" t="str">
        <f>TRESMILES!A86</f>
        <v>España-Francia</v>
      </c>
      <c r="B88" t="str">
        <f>TRESMILES!B86</f>
        <v>Aragón</v>
      </c>
      <c r="C88" t="str">
        <f>TRESMILES!C86</f>
        <v>PIRINEOS. Gran Bachimala - Culfreda</v>
      </c>
      <c r="D88" t="str">
        <f>TRESMILES!D86</f>
        <v>Pequeño Bachimala</v>
      </c>
      <c r="E88" t="str">
        <f>IF(TRESMILES!E86="","",TRESMILES!E86)</f>
        <v>Bachimala Chicot N</v>
      </c>
      <c r="F88" t="str">
        <f>TRESMILES!G86</f>
        <v>42.707583</v>
      </c>
      <c r="G88" s="28" t="str">
        <f>TRESMILES!H86</f>
        <v>0.393417</v>
      </c>
      <c r="H88">
        <f>TRESMILES!F86</f>
        <v>3054</v>
      </c>
      <c r="I88" t="str">
        <f>IF(TRESMILES!I86="","",TRESMILES!I86)</f>
        <v>F+</v>
      </c>
      <c r="J88" t="str">
        <f>IF(TRESMILES!J86="","No hay",TRESMILES!J86)</f>
        <v>No hay</v>
      </c>
    </row>
    <row r="89" spans="1:10" x14ac:dyDescent="0.35">
      <c r="A89" t="str">
        <f>TRESMILES!A87</f>
        <v>España-Francia</v>
      </c>
      <c r="B89" t="str">
        <f>TRESMILES!B87</f>
        <v>Aragón</v>
      </c>
      <c r="C89" t="str">
        <f>TRESMILES!C87</f>
        <v>PIRINEOS. Gran Bachimala - Culfreda</v>
      </c>
      <c r="D89" t="str">
        <f>TRESMILES!D87</f>
        <v>Pequeño Bachimala S (propuesta)</v>
      </c>
      <c r="E89" t="str">
        <f>IF(TRESMILES!E87="","",TRESMILES!E87)</f>
        <v>Bachimala Chicot S</v>
      </c>
      <c r="F89" t="str">
        <f>TRESMILES!G87</f>
        <v>42.706389</v>
      </c>
      <c r="G89" s="28" t="str">
        <f>TRESMILES!H87</f>
        <v>0.393472</v>
      </c>
      <c r="H89">
        <f>TRESMILES!F87</f>
        <v>3051</v>
      </c>
      <c r="I89" t="str">
        <f>IF(TRESMILES!I87="","",TRESMILES!I87)</f>
        <v/>
      </c>
      <c r="J89" t="str">
        <f>IF(TRESMILES!J87="","No hay",TRESMILES!J87)</f>
        <v>POSIBLE DISCREPANCIA, ERROR O A ESTUDIAR. También nominado "Punta del Ibón" como nombre anterior en OSM e IGEAR (que duplica dicho nombre para 2 cimas), pero el otro tiene más antigüedad con ese nombre, así que propongo "Pequeño Bachimala S" para distinguirlo</v>
      </c>
    </row>
    <row r="90" spans="1:10" x14ac:dyDescent="0.35">
      <c r="A90" t="str">
        <f>TRESMILES!A88</f>
        <v>España-Francia</v>
      </c>
      <c r="B90" t="str">
        <f>TRESMILES!B88</f>
        <v>Aragón</v>
      </c>
      <c r="C90" t="str">
        <f>TRESMILES!C88</f>
        <v>PIRINEOS. Gran Bachimala - Culfreda</v>
      </c>
      <c r="D90" t="str">
        <f>TRESMILES!D88</f>
        <v>Pico de Culfreda / Batoua / Culfreda Sur</v>
      </c>
      <c r="E90" t="str">
        <f>IF(TRESMILES!E88="","",TRESMILES!E88)</f>
        <v>Punta Culfreda Sur</v>
      </c>
      <c r="F90" t="str">
        <f>TRESMILES!G88</f>
        <v>42.708694</v>
      </c>
      <c r="G90" s="28" t="str">
        <f>TRESMILES!H88</f>
        <v>0.336278</v>
      </c>
      <c r="H90">
        <f>TRESMILES!F88</f>
        <v>3034</v>
      </c>
      <c r="I90" t="str">
        <f>IF(TRESMILES!I88="","",TRESMILES!I88)</f>
        <v>F</v>
      </c>
      <c r="J90" t="str">
        <f>IF(TRESMILES!J88="","No hay",TRESMILES!J88)</f>
        <v>Según IGEAR el nombre anterior es "Punta Culfreda"</v>
      </c>
    </row>
    <row r="91" spans="1:10" x14ac:dyDescent="0.35">
      <c r="A91" t="str">
        <f>TRESMILES!A89</f>
        <v>España-Francia</v>
      </c>
      <c r="B91" t="str">
        <f>TRESMILES!B89</f>
        <v>Aragón</v>
      </c>
      <c r="C91" t="str">
        <f>TRESMILES!C89</f>
        <v>PIRINEOS. Gran Bachimala - Culfreda</v>
      </c>
      <c r="D91" t="str">
        <f>TRESMILES!D89</f>
        <v>Culfreda NE / Culfreda Norte</v>
      </c>
      <c r="E91" t="str">
        <f>IF(TRESMILES!E89="","",TRESMILES!E89)</f>
        <v>Punta Culfreda Norte</v>
      </c>
      <c r="F91" t="str">
        <f>TRESMILES!G89</f>
        <v>42.710444</v>
      </c>
      <c r="G91" s="28" t="str">
        <f>TRESMILES!H89</f>
        <v>0.339444</v>
      </c>
      <c r="H91">
        <f>TRESMILES!F89</f>
        <v>3033</v>
      </c>
      <c r="I91" t="str">
        <f>IF(TRESMILES!I89="","",TRESMILES!I89)</f>
        <v>F</v>
      </c>
      <c r="J91" t="str">
        <f>IF(TRESMILES!J89="","No hay",TRESMILES!J89)</f>
        <v>Según IGEAR el nombre anterior es "Punta Batoa". Aquí Alejos en la descripción indica "Culfreda noroeste" (un error de interpretación del acrónimo "NE"); es una punta nordeste respecto a los otros tresmiles y la alineación del cordal, así que lo lógico es un "Culfreda NE" (o norte). En OSM se indica como "Punta Batouta" que podría ser correcto o un error tipográfico, al haber "Batoua" y "Batoa" como únicos nombres oficiales vistos</v>
      </c>
    </row>
    <row r="92" spans="1:10" x14ac:dyDescent="0.35">
      <c r="A92" t="str">
        <f>TRESMILES!A90</f>
        <v>España-Francia</v>
      </c>
      <c r="B92" t="str">
        <f>TRESMILES!B90</f>
        <v>Aragón</v>
      </c>
      <c r="C92" t="str">
        <f>TRESMILES!C90</f>
        <v>PIRINEOS. Gran Bachimala - Culfreda</v>
      </c>
      <c r="D92" t="str">
        <f>TRESMILES!D90</f>
        <v>Culfreda Central</v>
      </c>
      <c r="E92" t="str">
        <f>IF(TRESMILES!E90="","",TRESMILES!E90)</f>
        <v>Punta Culfreda d’el Medio</v>
      </c>
      <c r="F92" t="str">
        <f>TRESMILES!G90</f>
        <v>42.709972</v>
      </c>
      <c r="G92" s="28" t="str">
        <f>TRESMILES!H90</f>
        <v>0.338167</v>
      </c>
      <c r="H92">
        <f>TRESMILES!F90</f>
        <v>3031</v>
      </c>
      <c r="I92" t="str">
        <f>IF(TRESMILES!I90="","",TRESMILES!I90)</f>
        <v>F</v>
      </c>
      <c r="J92" t="str">
        <f>IF(TRESMILES!J90="","No hay",TRESMILES!J90)</f>
        <v>No hay</v>
      </c>
    </row>
    <row r="93" spans="1:10" x14ac:dyDescent="0.35">
      <c r="A93" t="str">
        <f>TRESMILES!A91</f>
        <v>España-Francia</v>
      </c>
      <c r="B93" t="str">
        <f>TRESMILES!B91</f>
        <v>Aragón</v>
      </c>
      <c r="C93" t="str">
        <f>TRESMILES!C91</f>
        <v>PIRINEOS. Gran Bachimala - Culfreda</v>
      </c>
      <c r="D93" t="str">
        <f>TRESMILES!D91</f>
        <v>Pic de l'Abeillé</v>
      </c>
      <c r="E93" t="str">
        <f>IF(TRESMILES!E91="","",TRESMILES!E91)</f>
        <v>Punta de l'Abella</v>
      </c>
      <c r="F93" t="str">
        <f>TRESMILES!G91</f>
        <v>42.713222</v>
      </c>
      <c r="G93" s="28" t="str">
        <f>TRESMILES!H91</f>
        <v>0.392778</v>
      </c>
      <c r="H93">
        <f>TRESMILES!F91</f>
        <v>3025</v>
      </c>
      <c r="I93" t="str">
        <f>IF(TRESMILES!I91="","",TRESMILES!I91)</f>
        <v>F+</v>
      </c>
      <c r="J93" t="str">
        <f>IF(TRESMILES!J91="","No hay",TRESMILES!J91)</f>
        <v>No hay</v>
      </c>
    </row>
    <row r="94" spans="1:10" x14ac:dyDescent="0.35">
      <c r="A94" t="str">
        <f>TRESMILES!A92</f>
        <v>Francia</v>
      </c>
      <c r="B94" t="str">
        <f>TRESMILES!B92</f>
        <v>Occitania</v>
      </c>
      <c r="C94" t="str">
        <f>TRESMILES!C92</f>
        <v>PIRINEOS. Gran Bachimala - Culfreda</v>
      </c>
      <c r="D94" t="str">
        <f>TRESMILES!D92</f>
        <v>Pic de Lustou</v>
      </c>
      <c r="E94" t="str">
        <f>IF(TRESMILES!E92="","",TRESMILES!E92)</f>
        <v/>
      </c>
      <c r="F94" t="str">
        <f>TRESMILES!G92</f>
        <v>42.734783</v>
      </c>
      <c r="G94" s="28" t="str">
        <f>TRESMILES!H92</f>
        <v>0.360001</v>
      </c>
      <c r="H94">
        <f>TRESMILES!F92</f>
        <v>3023</v>
      </c>
      <c r="I94" t="str">
        <f>IF(TRESMILES!I92="","",TRESMILES!I92)</f>
        <v>F+</v>
      </c>
      <c r="J94" t="str">
        <f>IF(TRESMILES!J92="","No hay",TRESMILES!J92)</f>
        <v>No hay</v>
      </c>
    </row>
    <row r="95" spans="1:10" x14ac:dyDescent="0.35">
      <c r="A95" t="str">
        <f>TRESMILES!A93</f>
        <v>España-Francia</v>
      </c>
      <c r="B95" t="str">
        <f>TRESMILES!B93</f>
        <v>Aragón</v>
      </c>
      <c r="C95" t="str">
        <f>TRESMILES!C93</f>
        <v>PIRINEOS. Gran Bachimala - Culfreda</v>
      </c>
      <c r="D95" t="str">
        <f>TRESMILES!D93</f>
        <v>Pico Puerto la Pez</v>
      </c>
      <c r="E95" t="str">
        <f>IF(TRESMILES!E93="","",TRESMILES!E93)</f>
        <v>Punta d'el Puerto</v>
      </c>
      <c r="F95" t="str">
        <f>TRESMILES!G93</f>
        <v>42.711083</v>
      </c>
      <c r="G95" s="28" t="str">
        <f>TRESMILES!H93</f>
        <v>0.384972</v>
      </c>
      <c r="H95">
        <f>TRESMILES!F93</f>
        <v>3022</v>
      </c>
      <c r="I95" t="str">
        <f>IF(TRESMILES!I93="","",TRESMILES!I93)</f>
        <v>PD-</v>
      </c>
      <c r="J95" t="str">
        <f>IF(TRESMILES!J93="","No hay",TRESMILES!J93)</f>
        <v>POSIBLE DISCREPANCIA, ERROR O A ESTUDIAR. A. a estudiar: solo 7 m prominencia respecto al collado con el otro poco. bastante claro</v>
      </c>
    </row>
    <row r="96" spans="1:10" x14ac:dyDescent="0.35">
      <c r="A96" t="str">
        <f>TRESMILES!A94</f>
        <v>España-Francia</v>
      </c>
      <c r="B96" t="str">
        <f>TRESMILES!B94</f>
        <v>Aragón</v>
      </c>
      <c r="C96" t="str">
        <f>TRESMILES!C94</f>
        <v>PIRINEOS. Gran Bachimala - Culfreda</v>
      </c>
      <c r="D96" t="str">
        <f>TRESMILES!D94</f>
        <v>Pico de la Pez</v>
      </c>
      <c r="E96" t="str">
        <f>IF(TRESMILES!E94="","",TRESMILES!E94)</f>
        <v>Punta de la Pez</v>
      </c>
      <c r="F96" t="str">
        <f>TRESMILES!G94</f>
        <v>42.710667</v>
      </c>
      <c r="G96" s="28" t="str">
        <f>TRESMILES!H94</f>
        <v>0.384694</v>
      </c>
      <c r="H96">
        <f>TRESMILES!F94</f>
        <v>3022</v>
      </c>
      <c r="I96" t="str">
        <f>IF(TRESMILES!I94="","",TRESMILES!I94)</f>
        <v>PD-</v>
      </c>
      <c r="J96" t="str">
        <f>IF(TRESMILES!J94="","No hay",TRESMILES!J94)</f>
        <v>La Guía Alejos tiene un error de intercambio de datos, ya que en el listado de dificultades pone F+ a este pico y PD- al "Pico del Puerto de la Pez" (al que pone PD- en el listado de dificultades y F+ en la descripción). Otro nombre es "Abeillé Occidental"</v>
      </c>
    </row>
    <row r="97" spans="1:10" x14ac:dyDescent="0.35">
      <c r="A97" t="str">
        <f>TRESMILES!A95</f>
        <v>España-Francia</v>
      </c>
      <c r="B97" t="str">
        <f>TRESMILES!B95</f>
        <v>Aragón</v>
      </c>
      <c r="C97" t="str">
        <f>TRESMILES!C95</f>
        <v>PIRINEOS. La Munia</v>
      </c>
      <c r="D97" t="str">
        <f>TRESMILES!D95</f>
        <v>Pico de la Munia</v>
      </c>
      <c r="E97" t="str">
        <f>IF(TRESMILES!E95="","",TRESMILES!E95)</f>
        <v>Pico de l'Almunia Gran</v>
      </c>
      <c r="F97" t="str">
        <f>TRESMILES!G95</f>
        <v>42.714917</v>
      </c>
      <c r="G97" s="28" t="str">
        <f>TRESMILES!H95</f>
        <v>0.131833</v>
      </c>
      <c r="H97">
        <f>TRESMILES!F95</f>
        <v>3132</v>
      </c>
      <c r="I97" t="str">
        <f>IF(TRESMILES!I95="","",TRESMILES!I95)</f>
        <v>PD</v>
      </c>
      <c r="J97" t="str">
        <f>IF(TRESMILES!J95="","No hay",TRESMILES!J95)</f>
        <v>No hay</v>
      </c>
    </row>
    <row r="98" spans="1:10" x14ac:dyDescent="0.35">
      <c r="A98" t="str">
        <f>TRESMILES!A96</f>
        <v>España-Francia</v>
      </c>
      <c r="B98" t="str">
        <f>TRESMILES!B96</f>
        <v>Aragón</v>
      </c>
      <c r="C98" t="str">
        <f>TRESMILES!C96</f>
        <v>PIRINEOS. La Munia</v>
      </c>
      <c r="D98" t="str">
        <f>TRESMILES!D96</f>
        <v>Pequeña Munia</v>
      </c>
      <c r="E98" t="str">
        <f>IF(TRESMILES!E96="","",TRESMILES!E96)</f>
        <v>Pico de l'Almunia Chica</v>
      </c>
      <c r="F98" t="str">
        <f>TRESMILES!G96</f>
        <v>42.716083</v>
      </c>
      <c r="G98" s="28" t="str">
        <f>TRESMILES!H96</f>
        <v>0.134167</v>
      </c>
      <c r="H98">
        <f>TRESMILES!F96</f>
        <v>3094</v>
      </c>
      <c r="I98" t="str">
        <f>IF(TRESMILES!I96="","",TRESMILES!I96)</f>
        <v>PD</v>
      </c>
      <c r="J98" t="str">
        <f>IF(TRESMILES!J96="","No hay",TRESMILES!J96)</f>
        <v>No hay</v>
      </c>
    </row>
    <row r="99" spans="1:10" x14ac:dyDescent="0.35">
      <c r="A99" t="str">
        <f>TRESMILES!A97</f>
        <v>España-Francia</v>
      </c>
      <c r="B99" t="str">
        <f>TRESMILES!B97</f>
        <v>Aragón</v>
      </c>
      <c r="C99" t="str">
        <f>TRESMILES!C97</f>
        <v>PIRINEOS. La Munia</v>
      </c>
      <c r="D99" t="str">
        <f>TRESMILES!D97</f>
        <v>Pico de Sierra Morena</v>
      </c>
      <c r="E99" t="str">
        <f>IF(TRESMILES!E97="","",TRESMILES!E97)</f>
        <v>Punta de las Loseras</v>
      </c>
      <c r="F99" t="str">
        <f>TRESMILES!G97</f>
        <v>42.720722</v>
      </c>
      <c r="G99" s="28" t="str">
        <f>TRESMILES!H97</f>
        <v>0.135278</v>
      </c>
      <c r="H99">
        <f>TRESMILES!F97</f>
        <v>3088</v>
      </c>
      <c r="I99" t="str">
        <f>IF(TRESMILES!I97="","",TRESMILES!I97)</f>
        <v>PD</v>
      </c>
      <c r="J99" t="str">
        <f>IF(TRESMILES!J97="","No hay",TRESMILES!J97)</f>
        <v>No hay</v>
      </c>
    </row>
    <row r="100" spans="1:10" x14ac:dyDescent="0.35">
      <c r="A100" t="str">
        <f>TRESMILES!A98</f>
        <v>España-Francia</v>
      </c>
      <c r="B100" t="str">
        <f>TRESMILES!B98</f>
        <v>Aragón</v>
      </c>
      <c r="C100" t="str">
        <f>TRESMILES!C98</f>
        <v>PIRINEOS. La Munia</v>
      </c>
      <c r="D100" t="str">
        <f>TRESMILES!D98</f>
        <v>Pico de Troumouse</v>
      </c>
      <c r="E100" t="str">
        <f>IF(TRESMILES!E98="","",TRESMILES!E98)</f>
        <v>Punta de Tormoseta</v>
      </c>
      <c r="F100" t="str">
        <f>TRESMILES!G98</f>
        <v>42.722444</v>
      </c>
      <c r="G100" s="28" t="str">
        <f>TRESMILES!H98</f>
        <v>0.136722</v>
      </c>
      <c r="H100">
        <f>TRESMILES!F98</f>
        <v>3083</v>
      </c>
      <c r="I100" t="str">
        <f>IF(TRESMILES!I98="","",TRESMILES!I98)</f>
        <v>PD</v>
      </c>
      <c r="J100" t="str">
        <f>IF(TRESMILES!J98="","No hay",TRESMILES!J98)</f>
        <v>No hay</v>
      </c>
    </row>
    <row r="101" spans="1:10" x14ac:dyDescent="0.35">
      <c r="A101" t="str">
        <f>TRESMILES!A99</f>
        <v>Francia</v>
      </c>
      <c r="B101" t="str">
        <f>TRESMILES!B99</f>
        <v>Occitania</v>
      </c>
      <c r="C101" t="str">
        <f>TRESMILES!C99</f>
        <v>PIRINEOS. La Munia</v>
      </c>
      <c r="D101" t="str">
        <f>TRESMILES!D99</f>
        <v>Pic Heïd</v>
      </c>
      <c r="E101" t="str">
        <f>IF(TRESMILES!E99="","",TRESMILES!E99)</f>
        <v/>
      </c>
      <c r="F101" t="str">
        <f>TRESMILES!G99</f>
        <v>42.72869</v>
      </c>
      <c r="G101" s="28" t="str">
        <f>TRESMILES!H99</f>
        <v>0.13512</v>
      </c>
      <c r="H101">
        <f>TRESMILES!F99</f>
        <v>3022</v>
      </c>
      <c r="I101" t="str">
        <f>IF(TRESMILES!I99="","",TRESMILES!I99)</f>
        <v>PD-</v>
      </c>
      <c r="J101" t="str">
        <f>IF(TRESMILES!J99="","No hay",TRESMILES!J99)</f>
        <v>POSIBLE DISCREPANCIA, ERROR O A ESTUDIAR. A. a estudiar: la cercana Punta Aires me daba 11 m por el sur</v>
      </c>
    </row>
    <row r="102" spans="1:10" x14ac:dyDescent="0.35">
      <c r="A102" t="str">
        <f>TRESMILES!A100</f>
        <v>España</v>
      </c>
      <c r="B102" t="str">
        <f>TRESMILES!B100</f>
        <v>Aragón</v>
      </c>
      <c r="C102" t="str">
        <f>TRESMILES!C100</f>
        <v>PIRINEOS. La Munia</v>
      </c>
      <c r="D102" t="str">
        <f>TRESMILES!D100</f>
        <v>Pico de Robiñera</v>
      </c>
      <c r="E102" t="str">
        <f>IF(TRESMILES!E100="","",TRESMILES!E100)</f>
        <v>Pico de Rubiñera</v>
      </c>
      <c r="F102" t="str">
        <f>TRESMILES!G100</f>
        <v>42.704000</v>
      </c>
      <c r="G102" s="28" t="str">
        <f>TRESMILES!H100</f>
        <v>0.132500</v>
      </c>
      <c r="H102">
        <f>TRESMILES!F100</f>
        <v>3001</v>
      </c>
      <c r="I102" t="str">
        <f>IF(TRESMILES!I100="","",TRESMILES!I100)</f>
        <v>F</v>
      </c>
      <c r="J102" t="str">
        <f>IF(TRESMILES!J100="","No hay",TRESMILES!J100)</f>
        <v>No hay</v>
      </c>
    </row>
    <row r="103" spans="1:10" x14ac:dyDescent="0.35">
      <c r="A103" t="str">
        <f>TRESMILES!A101</f>
        <v>España</v>
      </c>
      <c r="B103" t="str">
        <f>TRESMILES!B101</f>
        <v>Aragón</v>
      </c>
      <c r="C103" t="str">
        <f>TRESMILES!C101</f>
        <v>PIRINEOS. Monte Perdido - Taillón</v>
      </c>
      <c r="D103" t="str">
        <f>TRESMILES!D101</f>
        <v>Monte Perdido</v>
      </c>
      <c r="E103" t="str">
        <f>IF(TRESMILES!E101="","",TRESMILES!E101)</f>
        <v>Punta de Treserols / Monte Perdido</v>
      </c>
      <c r="F103" t="str">
        <f>TRESMILES!G101</f>
        <v>42.675583</v>
      </c>
      <c r="G103" s="28" t="str">
        <f>TRESMILES!H101</f>
        <v>0.034389</v>
      </c>
      <c r="H103">
        <f>TRESMILES!F101</f>
        <v>3348</v>
      </c>
      <c r="I103" t="str">
        <f>IF(TRESMILES!I101="","",TRESMILES!I101)</f>
        <v>F+</v>
      </c>
      <c r="J103" t="str">
        <f>IF(TRESMILES!J101="","No hay",TRESMILES!J101)</f>
        <v>No hay</v>
      </c>
    </row>
    <row r="104" spans="1:10" x14ac:dyDescent="0.35">
      <c r="A104" t="str">
        <f>TRESMILES!A102</f>
        <v>España</v>
      </c>
      <c r="B104" t="str">
        <f>TRESMILES!B102</f>
        <v>Aragón</v>
      </c>
      <c r="C104" t="str">
        <f>TRESMILES!C102</f>
        <v>PIRINEOS. Monte Perdido - Taillón</v>
      </c>
      <c r="D104" t="str">
        <f>TRESMILES!D102</f>
        <v>Cilindro del Marboré</v>
      </c>
      <c r="E104" t="str">
        <f>IF(TRESMILES!E102="","",TRESMILES!E102)</f>
        <v>Mallo de Marmorés / Cilindro de Marboré</v>
      </c>
      <c r="F104" t="str">
        <f>TRESMILES!G102</f>
        <v>42.684694</v>
      </c>
      <c r="G104" s="28" t="str">
        <f>TRESMILES!H102</f>
        <v>0.023944</v>
      </c>
      <c r="H104">
        <f>TRESMILES!F102</f>
        <v>3325</v>
      </c>
      <c r="I104" t="str">
        <f>IF(TRESMILES!I102="","",TRESMILES!I102)</f>
        <v>PD</v>
      </c>
      <c r="J104" t="str">
        <f>IF(TRESMILES!J102="","No hay",TRESMILES!J102)</f>
        <v>No hay</v>
      </c>
    </row>
    <row r="105" spans="1:10" x14ac:dyDescent="0.35">
      <c r="A105" t="str">
        <f>TRESMILES!A103</f>
        <v>España</v>
      </c>
      <c r="B105" t="str">
        <f>TRESMILES!B103</f>
        <v>Aragón</v>
      </c>
      <c r="C105" t="str">
        <f>TRESMILES!C103</f>
        <v>PIRINEOS. Monte Perdido - Taillón</v>
      </c>
      <c r="D105" t="str">
        <f>TRESMILES!D103</f>
        <v>Pico de Añisclo / Soum de Ramond</v>
      </c>
      <c r="E105" t="str">
        <f>IF(TRESMILES!E103="","",TRESMILES!E103)</f>
        <v>Pico d'Añisclo</v>
      </c>
      <c r="F105" t="str">
        <f>TRESMILES!G103</f>
        <v>42.669556</v>
      </c>
      <c r="G105" s="28" t="str">
        <f>TRESMILES!H103</f>
        <v>0.043139</v>
      </c>
      <c r="H105">
        <f>TRESMILES!F103</f>
        <v>3257</v>
      </c>
      <c r="I105" t="str">
        <f>IF(TRESMILES!I103="","",TRESMILES!I103)</f>
        <v>F</v>
      </c>
      <c r="J105" t="str">
        <f>IF(TRESMILES!J103="","No hay",TRESMILES!J103)</f>
        <v>No hay</v>
      </c>
    </row>
    <row r="106" spans="1:10" x14ac:dyDescent="0.35">
      <c r="A106" t="str">
        <f>TRESMILES!A104</f>
        <v>España-Francia</v>
      </c>
      <c r="B106" t="str">
        <f>TRESMILES!B104</f>
        <v>Aragón</v>
      </c>
      <c r="C106" t="str">
        <f>TRESMILES!C104</f>
        <v>PIRINEOS. Monte Perdido - Taillón</v>
      </c>
      <c r="D106" t="str">
        <f>TRESMILES!D104</f>
        <v>Pico del Marboré</v>
      </c>
      <c r="E106" t="str">
        <f>IF(TRESMILES!E104="","",TRESMILES!E104)</f>
        <v>Pico Plan de Marmorés / Marboré</v>
      </c>
      <c r="F106" t="str">
        <f>TRESMILES!G104</f>
        <v>42.692611</v>
      </c>
      <c r="G106" s="28" t="str">
        <f>TRESMILES!H104</f>
        <v>0.011528</v>
      </c>
      <c r="H106">
        <f>TRESMILES!F104</f>
        <v>3251</v>
      </c>
      <c r="I106" t="str">
        <f>IF(TRESMILES!I104="","",TRESMILES!I104)</f>
        <v>F</v>
      </c>
      <c r="J106" t="str">
        <f>IF(TRESMILES!J104="","No hay",TRESMILES!J104)</f>
        <v>No hay</v>
      </c>
    </row>
    <row r="107" spans="1:10" x14ac:dyDescent="0.35">
      <c r="A107" t="str">
        <f>TRESMILES!A105</f>
        <v>España</v>
      </c>
      <c r="B107" t="str">
        <f>TRESMILES!B105</f>
        <v>Aragón</v>
      </c>
      <c r="C107" t="str">
        <f>TRESMILES!C105</f>
        <v>PIRINEOS. Monte Perdido - Taillón</v>
      </c>
      <c r="D107" t="str">
        <f>TRESMILES!D105</f>
        <v>Mallo Tormosa</v>
      </c>
      <c r="E107" t="str">
        <f>IF(TRESMILES!E105="","",TRESMILES!E105)</f>
        <v>Punta dera Cuniestra</v>
      </c>
      <c r="F107" t="str">
        <f>TRESMILES!G105</f>
        <v>42.671861</v>
      </c>
      <c r="G107" s="28" t="str">
        <f>TRESMILES!H105</f>
        <v>0.041861</v>
      </c>
      <c r="H107">
        <f>TRESMILES!F105</f>
        <v>3235</v>
      </c>
      <c r="I107" t="str">
        <f>IF(TRESMILES!I105="","",TRESMILES!I105)</f>
        <v/>
      </c>
      <c r="J107" t="str">
        <f>IF(TRESMILES!J105="","No hay",TRESMILES!J105)</f>
        <v>POSIBLE DISCREPANCIA, ERROR O A ESTUDIAR. Guía Alejos/INGEAR</v>
      </c>
    </row>
    <row r="108" spans="1:10" x14ac:dyDescent="0.35">
      <c r="A108" t="str">
        <f>TRESMILES!A106</f>
        <v>España</v>
      </c>
      <c r="B108" t="str">
        <f>TRESMILES!B106</f>
        <v>Aragón</v>
      </c>
      <c r="C108" t="str">
        <f>TRESMILES!C106</f>
        <v>PIRINEOS. Monte Perdido - Taillón</v>
      </c>
      <c r="D108" t="str">
        <f>TRESMILES!D106</f>
        <v>Pitón SO del Cilindro / Peña Roya</v>
      </c>
      <c r="E108" t="str">
        <f>IF(TRESMILES!E106="","",TRESMILES!E106)</f>
        <v>Pundeta de Peña Roya</v>
      </c>
      <c r="F108" t="str">
        <f>TRESMILES!G106</f>
        <v>42.681028</v>
      </c>
      <c r="G108" s="28" t="str">
        <f>TRESMILES!H106</f>
        <v>0.020889</v>
      </c>
      <c r="H108">
        <f>TRESMILES!F106</f>
        <v>3194</v>
      </c>
      <c r="I108" t="str">
        <f>IF(TRESMILES!I106="","",TRESMILES!I106)</f>
        <v>F</v>
      </c>
      <c r="J108" t="str">
        <f>IF(TRESMILES!J106="","No hay",TRESMILES!J106)</f>
        <v>No hay</v>
      </c>
    </row>
    <row r="109" spans="1:10" x14ac:dyDescent="0.35">
      <c r="A109" t="str">
        <f>TRESMILES!A107</f>
        <v>España</v>
      </c>
      <c r="B109" t="str">
        <f>TRESMILES!B107</f>
        <v>Aragón</v>
      </c>
      <c r="C109" t="str">
        <f>TRESMILES!C107</f>
        <v>PIRINEOS. Monte Perdido - Taillón</v>
      </c>
      <c r="D109" t="str">
        <f>TRESMILES!D107</f>
        <v>Sin nombre clásico</v>
      </c>
      <c r="E109" t="str">
        <f>IF(TRESMILES!E107="","",TRESMILES!E107)</f>
        <v>Punta dera Canal Fonda</v>
      </c>
      <c r="F109" t="str">
        <f>TRESMILES!G107</f>
        <v>42.673556</v>
      </c>
      <c r="G109" s="28" t="str">
        <f>TRESMILES!H107</f>
        <v>0.040861</v>
      </c>
      <c r="H109">
        <f>TRESMILES!F107</f>
        <v>3189</v>
      </c>
      <c r="I109" t="str">
        <f>IF(TRESMILES!I107="","",TRESMILES!I107)</f>
        <v/>
      </c>
      <c r="J109" t="str">
        <f>IF(TRESMILES!J107="","No hay",TRESMILES!J107)</f>
        <v>POSIBLE DISCREPANCIA, ERROR O A ESTUDIAR. Guía Alejos/INGEAR</v>
      </c>
    </row>
    <row r="110" spans="1:10" x14ac:dyDescent="0.35">
      <c r="A110" t="str">
        <f>TRESMILES!A108</f>
        <v>España</v>
      </c>
      <c r="B110" t="str">
        <f>TRESMILES!B108</f>
        <v>Aragón</v>
      </c>
      <c r="C110" t="str">
        <f>TRESMILES!C108</f>
        <v>PIRINEOS. Monte Perdido - Taillón</v>
      </c>
      <c r="D110" t="str">
        <f>TRESMILES!D108</f>
        <v>Dedo del Monte Perdido</v>
      </c>
      <c r="E110" t="str">
        <f>IF(TRESMILES!E108="","",TRESMILES!E108)</f>
        <v>Mallet dero Portiello</v>
      </c>
      <c r="F110" t="str">
        <f>TRESMILES!G108</f>
        <v>42.679083</v>
      </c>
      <c r="G110" s="28" t="str">
        <f>TRESMILES!H108</f>
        <v>0.031556</v>
      </c>
      <c r="H110">
        <f>TRESMILES!F108</f>
        <v>3185</v>
      </c>
      <c r="I110" t="str">
        <f>IF(TRESMILES!I108="","",TRESMILES!I108)</f>
        <v>AD+</v>
      </c>
      <c r="J110" t="str">
        <f>IF(TRESMILES!J108="","No hay",TRESMILES!J108)</f>
        <v>No hay</v>
      </c>
    </row>
    <row r="111" spans="1:10" x14ac:dyDescent="0.35">
      <c r="A111" t="str">
        <f>TRESMILES!A109</f>
        <v>España</v>
      </c>
      <c r="B111" t="str">
        <f>TRESMILES!B109</f>
        <v>Aragón</v>
      </c>
      <c r="C111" t="str">
        <f>TRESMILES!C109</f>
        <v>PIRINEOS. Monte Perdido - Taillón</v>
      </c>
      <c r="D111" t="str">
        <f>TRESMILES!D109</f>
        <v>Nudillo del Monte Perdido</v>
      </c>
      <c r="E111" t="str">
        <f>IF(TRESMILES!E109="","",TRESMILES!E109)</f>
        <v>Punda dero Sarrato</v>
      </c>
      <c r="F111" t="str">
        <f>TRESMILES!G109</f>
        <v>42.679917</v>
      </c>
      <c r="G111" s="28" t="str">
        <f>TRESMILES!H109</f>
        <v>0.030750</v>
      </c>
      <c r="H111">
        <f>TRESMILES!F109</f>
        <v>3174</v>
      </c>
      <c r="I111" t="str">
        <f>IF(TRESMILES!I109="","",TRESMILES!I109)</f>
        <v>PD</v>
      </c>
      <c r="J111" t="str">
        <f>IF(TRESMILES!J109="","No hay",TRESMILES!J109)</f>
        <v>No hay</v>
      </c>
    </row>
    <row r="112" spans="1:10" x14ac:dyDescent="0.35">
      <c r="A112" t="str">
        <f>TRESMILES!A110</f>
        <v>España-Francia</v>
      </c>
      <c r="B112" t="str">
        <f>TRESMILES!B110</f>
        <v>Aragón</v>
      </c>
      <c r="C112" t="str">
        <f>TRESMILES!C110</f>
        <v>PIRINEOS. Monte Perdido - Taillón</v>
      </c>
      <c r="D112" t="str">
        <f>TRESMILES!D110</f>
        <v>Pico Oriental de la Cascada</v>
      </c>
      <c r="E112" t="str">
        <f>IF(TRESMILES!E110="","",TRESMILES!E110)</f>
        <v>Punda deras Crepas</v>
      </c>
      <c r="F112" t="str">
        <f>TRESMILES!G110</f>
        <v>42.689972</v>
      </c>
      <c r="G112" s="28" t="str">
        <f>TRESMILES!H110</f>
        <v>0.007833</v>
      </c>
      <c r="H112">
        <f>TRESMILES!F110</f>
        <v>3161</v>
      </c>
      <c r="I112" t="str">
        <f>IF(TRESMILES!I110="","",TRESMILES!I110)</f>
        <v>F+</v>
      </c>
      <c r="J112" t="str">
        <f>IF(TRESMILES!J110="","No hay",TRESMILES!J110)</f>
        <v>No hay</v>
      </c>
    </row>
    <row r="113" spans="1:10" x14ac:dyDescent="0.35">
      <c r="A113" t="str">
        <f>TRESMILES!A111</f>
        <v>España-Francia</v>
      </c>
      <c r="B113" t="str">
        <f>TRESMILES!B111</f>
        <v>Aragón</v>
      </c>
      <c r="C113" t="str">
        <f>TRESMILES!C111</f>
        <v>PIRINEOS. Monte Perdido - Taillón</v>
      </c>
      <c r="D113" t="str">
        <f>TRESMILES!D111</f>
        <v>Pico del Taillón</v>
      </c>
      <c r="E113" t="str">
        <f>IF(TRESMILES!E111="","",TRESMILES!E111)</f>
        <v>Punda Negra / Tallón</v>
      </c>
      <c r="F113" t="str">
        <f>TRESMILES!G111</f>
        <v>42.693694</v>
      </c>
      <c r="G113" s="28" t="str">
        <f>TRESMILES!H111</f>
        <v>-0.051278</v>
      </c>
      <c r="H113">
        <f>TRESMILES!F111</f>
        <v>3144</v>
      </c>
      <c r="I113" t="str">
        <f>IF(TRESMILES!I111="","",TRESMILES!I111)</f>
        <v>F</v>
      </c>
      <c r="J113" t="str">
        <f>IF(TRESMILES!J111="","No hay",TRESMILES!J111)</f>
        <v>No hay</v>
      </c>
    </row>
    <row r="114" spans="1:10" x14ac:dyDescent="0.35">
      <c r="A114" t="str">
        <f>TRESMILES!A112</f>
        <v>España-Francia</v>
      </c>
      <c r="B114" t="str">
        <f>TRESMILES!B112</f>
        <v>Aragón</v>
      </c>
      <c r="C114" t="str">
        <f>TRESMILES!C112</f>
        <v>PIRINEOS. Monte Perdido - Taillón</v>
      </c>
      <c r="D114" t="str">
        <f>TRESMILES!D112</f>
        <v>Pico Central de la Cascada / Pico Brulle</v>
      </c>
      <c r="E114" t="str">
        <f>IF(TRESMILES!E112="","",TRESMILES!E112)</f>
        <v>Repunda deras Bruixas</v>
      </c>
      <c r="F114" t="str">
        <f>TRESMILES!G112</f>
        <v>42.688833</v>
      </c>
      <c r="G114" s="28" t="str">
        <f>TRESMILES!H112</f>
        <v>0.004722</v>
      </c>
      <c r="H114">
        <f>TRESMILES!F112</f>
        <v>3111</v>
      </c>
      <c r="I114" t="str">
        <f>IF(TRESMILES!I112="","",TRESMILES!I112)</f>
        <v>F</v>
      </c>
      <c r="J114" t="str">
        <f>IF(TRESMILES!J112="","No hay",TRESMILES!J112)</f>
        <v>Antes Pic Brulle</v>
      </c>
    </row>
    <row r="115" spans="1:10" x14ac:dyDescent="0.35">
      <c r="A115" t="str">
        <f>TRESMILES!A113</f>
        <v>España-Francia</v>
      </c>
      <c r="B115" t="str">
        <f>TRESMILES!B113</f>
        <v>Aragón</v>
      </c>
      <c r="C115" t="str">
        <f>TRESMILES!C113</f>
        <v>PIRINEOS. Monte Perdido - Taillón</v>
      </c>
      <c r="D115" t="str">
        <f>TRESMILES!D113</f>
        <v>Pico Occidental de la Cascada</v>
      </c>
      <c r="E115" t="str">
        <f>IF(TRESMILES!E113="","",TRESMILES!E113)</f>
        <v>Punda dera Ula</v>
      </c>
      <c r="F115" t="str">
        <f>TRESMILES!G113</f>
        <v>42.686694</v>
      </c>
      <c r="G115" s="28" t="str">
        <f>TRESMILES!H113</f>
        <v>0.002361</v>
      </c>
      <c r="H115">
        <f>TRESMILES!F113</f>
        <v>3098</v>
      </c>
      <c r="I115" t="str">
        <f>IF(TRESMILES!I113="","",TRESMILES!I113)</f>
        <v>F</v>
      </c>
      <c r="J115" t="str">
        <f>IF(TRESMILES!J113="","No hay",TRESMILES!J113)</f>
        <v>No hay</v>
      </c>
    </row>
    <row r="116" spans="1:10" x14ac:dyDescent="0.35">
      <c r="A116" t="str">
        <f>TRESMILES!A114</f>
        <v>España</v>
      </c>
      <c r="B116" t="str">
        <f>TRESMILES!B114</f>
        <v>Aragón</v>
      </c>
      <c r="C116" t="str">
        <f>TRESMILES!C114</f>
        <v>PIRINEOS. Monte Perdido - Taillón</v>
      </c>
      <c r="D116" t="str">
        <f>TRESMILES!D114</f>
        <v>Tuqueta de Marboré</v>
      </c>
      <c r="E116" t="str">
        <f>IF(TRESMILES!E114="","",TRESMILES!E114)</f>
        <v>Tozalón dera Nieu</v>
      </c>
      <c r="F116" t="str">
        <f>TRESMILES!G114</f>
        <v>42.685444</v>
      </c>
      <c r="G116" s="28" t="str">
        <f>TRESMILES!H114</f>
        <v>0.018917</v>
      </c>
      <c r="H116">
        <f>TRESMILES!F114</f>
        <v>3092</v>
      </c>
      <c r="I116" t="str">
        <f>IF(TRESMILES!I114="","",TRESMILES!I114)</f>
        <v>F</v>
      </c>
      <c r="J116" t="str">
        <f>IF(TRESMILES!J114="","No hay",TRESMILES!J114)</f>
        <v>No hay</v>
      </c>
    </row>
    <row r="117" spans="1:10" x14ac:dyDescent="0.35">
      <c r="A117" t="str">
        <f>TRESMILES!A115</f>
        <v>España</v>
      </c>
      <c r="B117" t="str">
        <f>TRESMILES!B115</f>
        <v>Aragón</v>
      </c>
      <c r="C117" t="str">
        <f>TRESMILES!C115</f>
        <v>PIRINEOS. Monte Perdido - Taillón</v>
      </c>
      <c r="D117" t="str">
        <f>TRESMILES!D115</f>
        <v>Espalda Esparets</v>
      </c>
      <c r="E117" t="str">
        <f>IF(TRESMILES!E115="","",TRESMILES!E115)</f>
        <v>Repunta de las Neveras</v>
      </c>
      <c r="F117" t="str">
        <f>TRESMILES!G115</f>
        <v>42.677194</v>
      </c>
      <c r="G117" s="28" t="str">
        <f>TRESMILES!H115</f>
        <v>0.043083</v>
      </c>
      <c r="H117">
        <f>TRESMILES!F115</f>
        <v>3078</v>
      </c>
      <c r="I117" t="str">
        <f>IF(TRESMILES!I115="","",TRESMILES!I115)</f>
        <v>F</v>
      </c>
      <c r="J117" t="str">
        <f>IF(TRESMILES!J115="","No hay",TRESMILES!J115)</f>
        <v>Estuvo descatalogado por prominencia 8,7 m pero se ha recatalogado, aunque no he encontrado el dato</v>
      </c>
    </row>
    <row r="118" spans="1:10" x14ac:dyDescent="0.35">
      <c r="A118" t="str">
        <f>TRESMILES!A116</f>
        <v>España-Francia</v>
      </c>
      <c r="B118" t="str">
        <f>TRESMILES!B116</f>
        <v>Aragón</v>
      </c>
      <c r="C118" t="str">
        <f>TRESMILES!C116</f>
        <v>PIRINEOS. Monte Perdido - Taillón</v>
      </c>
      <c r="D118" t="str">
        <f>TRESMILES!D116</f>
        <v>Espalda del Marboré</v>
      </c>
      <c r="E118" t="str">
        <f>IF(TRESMILES!E116="","",TRESMILES!E116)</f>
        <v>Punda dero Espaldador</v>
      </c>
      <c r="F118" t="str">
        <f>TRESMILES!G116</f>
        <v>42.685306</v>
      </c>
      <c r="G118" s="28" t="str">
        <f>TRESMILES!H116</f>
        <v>0.000333</v>
      </c>
      <c r="H118">
        <f>TRESMILES!F116</f>
        <v>3075</v>
      </c>
      <c r="I118" t="str">
        <f>IF(TRESMILES!I116="","",TRESMILES!I116)</f>
        <v>F+</v>
      </c>
      <c r="J118" t="str">
        <f>IF(TRESMILES!J116="","No hay",TRESMILES!J116)</f>
        <v>POSIBLE DISCREPANCIA, ERROR O A ESTUDIAR. A. a estudiar: lo descatalogaría por prominencia 5 m</v>
      </c>
    </row>
    <row r="119" spans="1:10" x14ac:dyDescent="0.35">
      <c r="A119" t="str">
        <f>TRESMILES!A117</f>
        <v>España-Francia</v>
      </c>
      <c r="B119" t="str">
        <f>TRESMILES!B117</f>
        <v>Aragón</v>
      </c>
      <c r="C119" t="str">
        <f>TRESMILES!C117</f>
        <v>PIRINEOS. Monte Perdido - Taillón</v>
      </c>
      <c r="D119" t="str">
        <f>TRESMILES!D117</f>
        <v>Gran Astazu</v>
      </c>
      <c r="E119" t="str">
        <f>IF(TRESMILES!E117="","",TRESMILES!E117)</f>
        <v>Marmorés d´el Cul Gran / Astazu E.</v>
      </c>
      <c r="F119" t="str">
        <f>TRESMILES!G117</f>
        <v>42.702500</v>
      </c>
      <c r="G119" s="28" t="str">
        <f>TRESMILES!H117</f>
        <v>0.023917</v>
      </c>
      <c r="H119">
        <f>TRESMILES!F117</f>
        <v>3071</v>
      </c>
      <c r="I119" t="str">
        <f>IF(TRESMILES!I117="","",TRESMILES!I117)</f>
        <v>F</v>
      </c>
      <c r="J119" t="str">
        <f>IF(TRESMILES!J117="","No hay",TRESMILES!J117)</f>
        <v>No hay</v>
      </c>
    </row>
    <row r="120" spans="1:10" x14ac:dyDescent="0.35">
      <c r="A120" t="str">
        <f>TRESMILES!A118</f>
        <v>España</v>
      </c>
      <c r="B120" t="str">
        <f>TRESMILES!B118</f>
        <v>Aragón</v>
      </c>
      <c r="C120" t="str">
        <f>TRESMILES!C118</f>
        <v>PIRINEOS. Monte Perdido - Taillón</v>
      </c>
      <c r="D120" t="str">
        <f>TRESMILES!D118</f>
        <v>Pico Baudrimont NO</v>
      </c>
      <c r="E120" t="str">
        <f>IF(TRESMILES!E118="","",TRESMILES!E118)</f>
        <v>Mallo de Tormosa</v>
      </c>
      <c r="F120" t="str">
        <f>TRESMILES!G118</f>
        <v>42.673250</v>
      </c>
      <c r="G120" s="28" t="str">
        <f>TRESMILES!H118</f>
        <v>0.047306</v>
      </c>
      <c r="H120">
        <f>TRESMILES!F118</f>
        <v>3048</v>
      </c>
      <c r="I120" t="str">
        <f>IF(TRESMILES!I118="","",TRESMILES!I118)</f>
        <v>PD-</v>
      </c>
      <c r="J120" t="str">
        <f>IF(TRESMILES!J118="","No hay",TRESMILES!J118)</f>
        <v>No hay</v>
      </c>
    </row>
    <row r="121" spans="1:10" x14ac:dyDescent="0.35">
      <c r="A121" t="str">
        <f>TRESMILES!A119</f>
        <v>España</v>
      </c>
      <c r="B121" t="str">
        <f>TRESMILES!B119</f>
        <v>Aragón</v>
      </c>
      <c r="C121" t="str">
        <f>TRESMILES!C119</f>
        <v>PIRINEOS. Monte Perdido - Taillón</v>
      </c>
      <c r="D121" t="str">
        <f>TRESMILES!D119</f>
        <v>Gabieto Occidental / Gabieto Sur</v>
      </c>
      <c r="E121" t="str">
        <f>IF(TRESMILES!E119="","",TRESMILES!E119)</f>
        <v>Punda dero Cabieto</v>
      </c>
      <c r="F121" t="str">
        <f>TRESMILES!G119</f>
        <v>42.692889</v>
      </c>
      <c r="G121" s="28" t="str">
        <f>TRESMILES!H119</f>
        <v>-0.065222</v>
      </c>
      <c r="H121">
        <f>TRESMILES!F119</f>
        <v>3035</v>
      </c>
      <c r="I121" t="str">
        <f>IF(TRESMILES!I119="","",TRESMILES!I119)</f>
        <v>PD</v>
      </c>
      <c r="J121" t="str">
        <f>IF(TRESMILES!J119="","No hay",TRESMILES!J119)</f>
        <v>No hay</v>
      </c>
    </row>
    <row r="122" spans="1:10" x14ac:dyDescent="0.35">
      <c r="A122" t="str">
        <f>TRESMILES!A120</f>
        <v>España</v>
      </c>
      <c r="B122" t="str">
        <f>TRESMILES!B120</f>
        <v>Aragón</v>
      </c>
      <c r="C122" t="str">
        <f>TRESMILES!C120</f>
        <v>PIRINEOS. Monte Perdido - Taillón</v>
      </c>
      <c r="D122" t="str">
        <f>TRESMILES!D120</f>
        <v>Gabieto Oriental / Gabieto Norte</v>
      </c>
      <c r="E122" t="str">
        <f>IF(TRESMILES!E120="","",TRESMILES!E120)</f>
        <v>Cabieto dera Buega</v>
      </c>
      <c r="F122" t="str">
        <f>TRESMILES!G120</f>
        <v>42.694556</v>
      </c>
      <c r="G122" s="28" t="str">
        <f>TRESMILES!H120</f>
        <v>-0.062139</v>
      </c>
      <c r="H122">
        <f>TRESMILES!F120</f>
        <v>3031</v>
      </c>
      <c r="I122" t="str">
        <f>IF(TRESMILES!I120="","",TRESMILES!I120)</f>
        <v>F+</v>
      </c>
      <c r="J122" t="str">
        <f>IF(TRESMILES!J120="","No hay",TRESMILES!J120)</f>
        <v>No hay</v>
      </c>
    </row>
    <row r="123" spans="1:10" x14ac:dyDescent="0.35">
      <c r="A123" t="str">
        <f>TRESMILES!A121</f>
        <v>España</v>
      </c>
      <c r="B123" t="str">
        <f>TRESMILES!B121</f>
        <v>Aragón</v>
      </c>
      <c r="C123" t="str">
        <f>TRESMILES!C121</f>
        <v>PIRINEOS. Monte Perdido - Taillón</v>
      </c>
      <c r="D123" t="str">
        <f>TRESMILES!D121</f>
        <v>Pico Baudrimont SE</v>
      </c>
      <c r="E123" t="str">
        <f>IF(TRESMILES!E121="","",TRESMILES!E121)</f>
        <v>Punta de Tormosa</v>
      </c>
      <c r="F123" t="str">
        <f>TRESMILES!G121</f>
        <v>42.669639</v>
      </c>
      <c r="G123" s="28" t="str">
        <f>TRESMILES!H121</f>
        <v>0.052111</v>
      </c>
      <c r="H123">
        <f>TRESMILES!F121</f>
        <v>3023</v>
      </c>
      <c r="I123" t="str">
        <f>IF(TRESMILES!I121="","",TRESMILES!I121)</f>
        <v>F</v>
      </c>
      <c r="J123" t="str">
        <f>IF(TRESMILES!J121="","No hay",TRESMILES!J121)</f>
        <v>No hay</v>
      </c>
    </row>
    <row r="124" spans="1:10" x14ac:dyDescent="0.35">
      <c r="A124" t="str">
        <f>TRESMILES!A122</f>
        <v>España</v>
      </c>
      <c r="B124" t="str">
        <f>TRESMILES!B122</f>
        <v>Aragón</v>
      </c>
      <c r="C124" t="str">
        <f>TRESMILES!C122</f>
        <v>PIRINEOS. Monte Perdido - Taillón</v>
      </c>
      <c r="D124" t="str">
        <f>TRESMILES!D122</f>
        <v>Punta de las Olas</v>
      </c>
      <c r="E124" t="str">
        <f>IF(TRESMILES!E122="","",TRESMILES!E122)</f>
        <v>Punda deras Solas</v>
      </c>
      <c r="F124" t="str">
        <f>TRESMILES!G122</f>
        <v>42.662111</v>
      </c>
      <c r="G124" s="28" t="str">
        <f>TRESMILES!H122</f>
        <v>0.053667</v>
      </c>
      <c r="H124">
        <f>TRESMILES!F122</f>
        <v>3022</v>
      </c>
      <c r="I124" t="str">
        <f>IF(TRESMILES!I122="","",TRESMILES!I122)</f>
        <v>F</v>
      </c>
      <c r="J124" t="str">
        <f>IF(TRESMILES!J122="","No hay",TRESMILES!J122)</f>
        <v>No hay</v>
      </c>
    </row>
    <row r="125" spans="1:10" x14ac:dyDescent="0.35">
      <c r="A125" t="str">
        <f>TRESMILES!A123</f>
        <v>España</v>
      </c>
      <c r="B125" t="str">
        <f>TRESMILES!B123</f>
        <v>Aragón</v>
      </c>
      <c r="C125" t="str">
        <f>TRESMILES!C123</f>
        <v>PIRINEOS. Monte Perdido - Taillón</v>
      </c>
      <c r="D125" t="str">
        <f>TRESMILES!D123</f>
        <v>Punta de las Escaleras</v>
      </c>
      <c r="E125" t="str">
        <f>IF(TRESMILES!E123="","",TRESMILES!E123)</f>
        <v>Peña dero Baste</v>
      </c>
      <c r="F125" t="str">
        <f>TRESMILES!G123</f>
        <v>42.669750</v>
      </c>
      <c r="G125" s="28" t="str">
        <f>TRESMILES!H123</f>
        <v>0.029889</v>
      </c>
      <c r="H125">
        <f>TRESMILES!F123</f>
        <v>3021</v>
      </c>
      <c r="I125" t="str">
        <f>IF(TRESMILES!I123="","",TRESMILES!I123)</f>
        <v>F+</v>
      </c>
      <c r="J125" t="str">
        <f>IF(TRESMILES!J123="","No hay",TRESMILES!J123)</f>
        <v>No hay</v>
      </c>
    </row>
    <row r="126" spans="1:10" x14ac:dyDescent="0.35">
      <c r="A126" t="str">
        <f>TRESMILES!A124</f>
        <v>España</v>
      </c>
      <c r="B126" t="str">
        <f>TRESMILES!B124</f>
        <v>Aragón</v>
      </c>
      <c r="C126" t="str">
        <f>TRESMILES!C124</f>
        <v>PIRINEOS. Monte Perdido - Taillón</v>
      </c>
      <c r="D126" t="str">
        <f>TRESMILES!D124</f>
        <v>Gabieto Central (propuesta, sin nombre clásico)</v>
      </c>
      <c r="E126" t="str">
        <f>IF(TRESMILES!E124="","",TRESMILES!E124)</f>
        <v>Cabieto dero Baziero</v>
      </c>
      <c r="F126" t="str">
        <f>TRESMILES!G124</f>
        <v>42.693861</v>
      </c>
      <c r="G126" s="28" t="str">
        <f>TRESMILES!H124</f>
        <v>-0.063056</v>
      </c>
      <c r="H126">
        <f>TRESMILES!F124</f>
        <v>3018</v>
      </c>
      <c r="I126" t="str">
        <f>IF(TRESMILES!I124="","",TRESMILES!I124)</f>
        <v/>
      </c>
      <c r="J126" t="str">
        <f>IF(TRESMILES!J124="","No hay",TRESMILES!J124)</f>
        <v>POSIBLE DISCREPANCIA, ERROR O A ESTUDIAR. Una propuesta lógica sería "Gabieto central". Alejos lo relata como "cota intermedia que tal vez cumpla los requisitos"</v>
      </c>
    </row>
    <row r="127" spans="1:10" x14ac:dyDescent="0.35">
      <c r="A127" t="str">
        <f>TRESMILES!A125</f>
        <v>España-Francia</v>
      </c>
      <c r="B127" t="str">
        <f>TRESMILES!B125</f>
        <v>Aragón</v>
      </c>
      <c r="C127" t="str">
        <f>TRESMILES!C125</f>
        <v>PIRINEOS. Monte Perdido - Taillón</v>
      </c>
      <c r="D127" t="str">
        <f>TRESMILES!D125</f>
        <v>Pequeño Astazu</v>
      </c>
      <c r="E127" t="str">
        <f>IF(TRESMILES!E125="","",TRESMILES!E125)</f>
        <v>Marmorés d´el Cul Chicot / Astazu O.</v>
      </c>
      <c r="F127" t="str">
        <f>TRESMILES!G125</f>
        <v>42.701778</v>
      </c>
      <c r="G127" s="28" t="str">
        <f>TRESMILES!H125</f>
        <v>0.015583</v>
      </c>
      <c r="H127">
        <f>TRESMILES!F125</f>
        <v>3013</v>
      </c>
      <c r="I127" t="str">
        <f>IF(TRESMILES!I125="","",TRESMILES!I125)</f>
        <v>F</v>
      </c>
      <c r="J127" t="str">
        <f>IF(TRESMILES!J125="","No hay",TRESMILES!J125)</f>
        <v>Antes Astazu Oriental</v>
      </c>
    </row>
    <row r="128" spans="1:10" x14ac:dyDescent="0.35">
      <c r="A128" t="str">
        <f>TRESMILES!A126</f>
        <v>España-Francia</v>
      </c>
      <c r="B128" t="str">
        <f>TRESMILES!B126</f>
        <v>Aragón</v>
      </c>
      <c r="C128" t="str">
        <f>TRESMILES!C126</f>
        <v>PIRINEOS. Monte Perdido - Taillón</v>
      </c>
      <c r="D128" t="str">
        <f>TRESMILES!D126</f>
        <v>Torre del Marboré</v>
      </c>
      <c r="E128" t="str">
        <f>IF(TRESMILES!E126="","",TRESMILES!E126)</f>
        <v>Punda dero Faixón / Torre de Marboré</v>
      </c>
      <c r="F128" t="str">
        <f>TRESMILES!G126</f>
        <v>42.685750</v>
      </c>
      <c r="G128" s="28" t="str">
        <f>TRESMILES!H126</f>
        <v>-0.017083</v>
      </c>
      <c r="H128">
        <f>TRESMILES!F126</f>
        <v>3012</v>
      </c>
      <c r="I128" t="str">
        <f>IF(TRESMILES!I126="","",TRESMILES!I126)</f>
        <v>F+</v>
      </c>
      <c r="J128" t="str">
        <f>IF(TRESMILES!J126="","No hay",TRESMILES!J126)</f>
        <v>No hay</v>
      </c>
    </row>
    <row r="129" spans="1:10" x14ac:dyDescent="0.35">
      <c r="A129" t="str">
        <f>TRESMILES!A127</f>
        <v>España-Francia</v>
      </c>
      <c r="B129" t="str">
        <f>TRESMILES!B127</f>
        <v>Aragón</v>
      </c>
      <c r="C129" t="str">
        <f>TRESMILES!C127</f>
        <v>PIRINEOS. Monte Perdido - Taillón</v>
      </c>
      <c r="D129" t="str">
        <f>TRESMILES!D127</f>
        <v>Casco del Marboré / El Casco</v>
      </c>
      <c r="E129" t="str">
        <f>IF(TRESMILES!E127="","",TRESMILES!E127)</f>
        <v>Punda dero Corral Ziego / El Casco</v>
      </c>
      <c r="F129" t="str">
        <f>TRESMILES!G127</f>
        <v>42.687694</v>
      </c>
      <c r="G129" s="28" t="str">
        <f>TRESMILES!H127</f>
        <v>-0.026778</v>
      </c>
      <c r="H129">
        <f>TRESMILES!F127</f>
        <v>3011</v>
      </c>
      <c r="I129" t="str">
        <f>IF(TRESMILES!I127="","",TRESMILES!I127)</f>
        <v>F</v>
      </c>
      <c r="J129" t="str">
        <f>IF(TRESMILES!J127="","No hay",TRESMILES!J127)</f>
        <v>No hay</v>
      </c>
    </row>
    <row r="130" spans="1:10" x14ac:dyDescent="0.35">
      <c r="A130" t="str">
        <f>TRESMILES!A128</f>
        <v>España-Francia</v>
      </c>
      <c r="B130" t="str">
        <f>TRESMILES!B128</f>
        <v>Aragón</v>
      </c>
      <c r="C130" t="str">
        <f>TRESMILES!C128</f>
        <v>PIRINEOS. Perdiguero - Gourgs Blancs</v>
      </c>
      <c r="D130" t="str">
        <f>TRESMILES!D128</f>
        <v>Pico Perdiguero</v>
      </c>
      <c r="E130" t="str">
        <f>IF(TRESMILES!E128="","",TRESMILES!E128)</f>
        <v>Tuca d'el Perdiguèro</v>
      </c>
      <c r="F130" t="str">
        <f>TRESMILES!G128</f>
        <v>42.691917</v>
      </c>
      <c r="G130" s="28" t="str">
        <f>TRESMILES!H128</f>
        <v>0.518806</v>
      </c>
      <c r="H130">
        <f>TRESMILES!F128</f>
        <v>3219</v>
      </c>
      <c r="I130" t="str">
        <f>IF(TRESMILES!I128="","",TRESMILES!I128)</f>
        <v>F+</v>
      </c>
      <c r="J130" t="str">
        <f>IF(TRESMILES!J128="","No hay",TRESMILES!J128)</f>
        <v>No hay</v>
      </c>
    </row>
    <row r="131" spans="1:10" x14ac:dyDescent="0.35">
      <c r="A131" t="str">
        <f>TRESMILES!A129</f>
        <v>España-Francia</v>
      </c>
      <c r="B131" t="str">
        <f>TRESMILES!B129</f>
        <v>Aragón</v>
      </c>
      <c r="C131" t="str">
        <f>TRESMILES!C129</f>
        <v>PIRINEOS. Perdiguero - Gourgs Blancs</v>
      </c>
      <c r="D131" t="str">
        <f>TRESMILES!D129</f>
        <v>Hito Occidental del Perdiguero</v>
      </c>
      <c r="E131" t="str">
        <f>IF(TRESMILES!E129="","",TRESMILES!E129)</f>
        <v>Tuca d'el Molsèro</v>
      </c>
      <c r="F131" t="str">
        <f>TRESMILES!G129</f>
        <v>42.691278</v>
      </c>
      <c r="G131" s="28" t="str">
        <f>TRESMILES!H129</f>
        <v>0.515167</v>
      </c>
      <c r="H131">
        <f>TRESMILES!F129</f>
        <v>3176</v>
      </c>
      <c r="I131" t="str">
        <f>IF(TRESMILES!I129="","",TRESMILES!I129)</f>
        <v>F</v>
      </c>
      <c r="J131" t="str">
        <f>IF(TRESMILES!J129="","No hay",TRESMILES!J129)</f>
        <v>No hay</v>
      </c>
    </row>
    <row r="132" spans="1:10" x14ac:dyDescent="0.35">
      <c r="A132" t="str">
        <f>TRESMILES!A130</f>
        <v>España</v>
      </c>
      <c r="B132" t="str">
        <f>TRESMILES!B130</f>
        <v>Aragón</v>
      </c>
      <c r="C132" t="str">
        <f>TRESMILES!C130</f>
        <v>PIRINEOS. Perdiguero - Gourgs Blancs</v>
      </c>
      <c r="D132" t="str">
        <f>TRESMILES!D130</f>
        <v>Hito Oriental de Perdiguero</v>
      </c>
      <c r="E132" t="str">
        <f>IF(TRESMILES!E130="","",TRESMILES!E130)</f>
        <v>Fita d'el Perdiguèro</v>
      </c>
      <c r="F132" t="str">
        <f>TRESMILES!G130</f>
        <v>42.690278</v>
      </c>
      <c r="G132" s="28" t="str">
        <f>TRESMILES!H130</f>
        <v>0.524833</v>
      </c>
      <c r="H132">
        <f>TRESMILES!F130</f>
        <v>3172</v>
      </c>
      <c r="I132" t="str">
        <f>IF(TRESMILES!I130="","",TRESMILES!I130)</f>
        <v>F</v>
      </c>
      <c r="J132" t="str">
        <f>IF(TRESMILES!J130="","No hay",TRESMILES!J130)</f>
        <v>POSIBLE DISCREPANCIA, ERROR O A ESTUDIAR. Las coordenadas son las indicadas por IGEAR y coincide en situación con la Guía Alejos (aunque en este caso descatalogado por prominencia 7 m). En OSM está puesto erróneamente algo más al oeste (42.690921, 0.522081). Es posible que esa cota indicada en OSM sea "Hito del Perdiguero" (sin orientación), ya que así se indica en algunos tracks de Wikiloc en los que también aparece el Hito Oriental de Perdiguero.</v>
      </c>
    </row>
    <row r="133" spans="1:10" x14ac:dyDescent="0.35">
      <c r="A133" t="str">
        <f>TRESMILES!A131</f>
        <v>España-Francia</v>
      </c>
      <c r="B133" t="str">
        <f>TRESMILES!B131</f>
        <v>Aragón</v>
      </c>
      <c r="C133" t="str">
        <f>TRESMILES!C131</f>
        <v>PIRINEOS. Perdiguero - Gourgs Blancs</v>
      </c>
      <c r="D133" t="str">
        <f>TRESMILES!D131</f>
        <v>Punta de Lliterola</v>
      </c>
      <c r="E133" t="str">
        <f>IF(TRESMILES!E131="","",TRESMILES!E131)</f>
        <v>Tuca de Lliteròla</v>
      </c>
      <c r="F133" t="str">
        <f>TRESMILES!G131</f>
        <v>42.698833</v>
      </c>
      <c r="G133" s="28" t="str">
        <f>TRESMILES!H131</f>
        <v>0.522833</v>
      </c>
      <c r="H133">
        <f>TRESMILES!F131</f>
        <v>3133</v>
      </c>
      <c r="I133" t="str">
        <f>IF(TRESMILES!I131="","",TRESMILES!I131)</f>
        <v>F+</v>
      </c>
      <c r="J133" t="str">
        <f>IF(TRESMILES!J131="","No hay",TRESMILES!J131)</f>
        <v>No hay</v>
      </c>
    </row>
    <row r="134" spans="1:10" x14ac:dyDescent="0.35">
      <c r="A134" t="str">
        <f>TRESMILES!A132</f>
        <v>España-Francia</v>
      </c>
      <c r="B134" t="str">
        <f>TRESMILES!B132</f>
        <v>Aragón</v>
      </c>
      <c r="C134" t="str">
        <f>TRESMILES!C132</f>
        <v>PIRINEOS. Perdiguero - Gourgs Blancs</v>
      </c>
      <c r="D134" t="str">
        <f>TRESMILES!D132</f>
        <v>Pico de Gourgs Blancs</v>
      </c>
      <c r="E134" t="str">
        <f>IF(TRESMILES!E132="","",TRESMILES!E132)</f>
        <v>Tuca de Gorgs Bllancs</v>
      </c>
      <c r="F134" t="str">
        <f>TRESMILES!G132</f>
        <v>42.699972</v>
      </c>
      <c r="G134" s="28" t="str">
        <f>TRESMILES!H132</f>
        <v>0.477389</v>
      </c>
      <c r="H134">
        <f>TRESMILES!F132</f>
        <v>3128</v>
      </c>
      <c r="I134" t="str">
        <f>IF(TRESMILES!I132="","",TRESMILES!I132)</f>
        <v>PD-</v>
      </c>
      <c r="J134" t="str">
        <f>IF(TRESMILES!J132="","No hay",TRESMILES!J132)</f>
        <v>No hay</v>
      </c>
    </row>
    <row r="135" spans="1:10" x14ac:dyDescent="0.35">
      <c r="A135" t="str">
        <f>TRESMILES!A133</f>
        <v>España-Francia</v>
      </c>
      <c r="B135" t="str">
        <f>TRESMILES!B133</f>
        <v>Aragón</v>
      </c>
      <c r="C135" t="str">
        <f>TRESMILES!C133</f>
        <v>PIRINEOS. Perdiguero - Gourgs Blancs</v>
      </c>
      <c r="D135" t="str">
        <f>TRESMILES!D133</f>
        <v>Pico Royo</v>
      </c>
      <c r="E135" t="str">
        <f>IF(TRESMILES!E133="","",TRESMILES!E133)</f>
        <v>Tuca Ròya de Lliteròla</v>
      </c>
      <c r="F135" t="str">
        <f>TRESMILES!G133</f>
        <v>42.697639</v>
      </c>
      <c r="G135" s="28" t="str">
        <f>TRESMILES!H133</f>
        <v>0.520889</v>
      </c>
      <c r="H135">
        <f>TRESMILES!F133</f>
        <v>3122</v>
      </c>
      <c r="I135" t="str">
        <f>IF(TRESMILES!I133="","",TRESMILES!I133)</f>
        <v>F+</v>
      </c>
      <c r="J135" t="str">
        <f>IF(TRESMILES!J133="","No hay",TRESMILES!J133)</f>
        <v>No hay</v>
      </c>
    </row>
    <row r="136" spans="1:10" x14ac:dyDescent="0.35">
      <c r="A136" t="str">
        <f>TRESMILES!A134</f>
        <v>España-Francia</v>
      </c>
      <c r="B136" t="str">
        <f>TRESMILES!B134</f>
        <v>Aragón</v>
      </c>
      <c r="C136" t="str">
        <f>TRESMILES!C134</f>
        <v>PIRINEOS. Perdiguero - Gourgs Blancs</v>
      </c>
      <c r="D136" t="str">
        <f>TRESMILES!D134</f>
        <v>Torre Armengaud</v>
      </c>
      <c r="E136" t="str">
        <f>IF(TRESMILES!E134="","",TRESMILES!E134)</f>
        <v/>
      </c>
      <c r="F136" t="str">
        <f>TRESMILES!G134</f>
        <v>42.700025</v>
      </c>
      <c r="G136" s="28" t="str">
        <f>TRESMILES!H134</f>
        <v>0.476414</v>
      </c>
      <c r="H136">
        <f>TRESMILES!F134</f>
        <v>3114</v>
      </c>
      <c r="I136" t="str">
        <f>IF(TRESMILES!I134="","",TRESMILES!I134)</f>
        <v>PD-</v>
      </c>
      <c r="J136" t="str">
        <f>IF(TRESMILES!J134="","No hay",TRESMILES!J134)</f>
        <v>POSIBLE DISCREPANCIA, ERROR O A ESTUDIAR. Guía Alejos/INGEAR</v>
      </c>
    </row>
    <row r="137" spans="1:10" x14ac:dyDescent="0.35">
      <c r="A137" t="str">
        <f>TRESMILES!A135</f>
        <v>España-Francia</v>
      </c>
      <c r="B137" t="str">
        <f>TRESMILES!B135</f>
        <v>Aragón</v>
      </c>
      <c r="C137" t="str">
        <f>TRESMILES!C135</f>
        <v>PIRINEOS. Perdiguero - Gourgs Blancs</v>
      </c>
      <c r="D137" t="str">
        <f>TRESMILES!D135</f>
        <v>Pico de Maupas / Malpas</v>
      </c>
      <c r="E137" t="str">
        <f>IF(TRESMILES!E135="","",TRESMILES!E135)</f>
        <v>Tuca de Malpás</v>
      </c>
      <c r="F137" t="str">
        <f>TRESMILES!G135</f>
        <v>42.701361</v>
      </c>
      <c r="G137" s="28" t="str">
        <f>TRESMILES!H135</f>
        <v>0.545500</v>
      </c>
      <c r="H137">
        <f>TRESMILES!F135</f>
        <v>3111</v>
      </c>
      <c r="I137" t="str">
        <f>IF(TRESMILES!I135="","",TRESMILES!I135)</f>
        <v>F+</v>
      </c>
      <c r="J137" t="str">
        <f>IF(TRESMILES!J135="","No hay",TRESMILES!J135)</f>
        <v>No hay</v>
      </c>
    </row>
    <row r="138" spans="1:10" x14ac:dyDescent="0.35">
      <c r="A138" t="str">
        <f>TRESMILES!A136</f>
        <v>España-Francia</v>
      </c>
      <c r="B138" t="str">
        <f>TRESMILES!B136</f>
        <v>Aragón</v>
      </c>
      <c r="C138" t="str">
        <f>TRESMILES!C136</f>
        <v>PIRINEOS. Perdiguero - Gourgs Blancs</v>
      </c>
      <c r="D138" t="str">
        <f>TRESMILES!D136</f>
        <v>Pico Seil Dera Baquo</v>
      </c>
      <c r="E138" t="str">
        <f>IF(TRESMILES!E136="","",TRESMILES!E136)</f>
        <v>El Sellàn de la Vaca</v>
      </c>
      <c r="F138" t="str">
        <f>TRESMILES!G136</f>
        <v>42.692361</v>
      </c>
      <c r="G138" s="28" t="str">
        <f>TRESMILES!H136</f>
        <v>0.496222</v>
      </c>
      <c r="H138">
        <f>TRESMILES!F136</f>
        <v>3108</v>
      </c>
      <c r="I138" t="str">
        <f>IF(TRESMILES!I136="","",TRESMILES!I136)</f>
        <v>PD</v>
      </c>
      <c r="J138" t="str">
        <f>IF(TRESMILES!J136="","No hay",TRESMILES!J136)</f>
        <v>En Francia es "Pic du Seil de la Baque"</v>
      </c>
    </row>
    <row r="139" spans="1:10" x14ac:dyDescent="0.35">
      <c r="A139" t="str">
        <f>TRESMILES!A137</f>
        <v>Francia</v>
      </c>
      <c r="B139" t="str">
        <f>TRESMILES!B137</f>
        <v>Occitania</v>
      </c>
      <c r="C139" t="str">
        <f>TRESMILES!C137</f>
        <v>PIRINEOS. Perdiguero - Gourgs Blancs</v>
      </c>
      <c r="D139" t="str">
        <f>TRESMILES!D137</f>
        <v>Pic Lézat</v>
      </c>
      <c r="E139" t="str">
        <f>IF(TRESMILES!E137="","",TRESMILES!E137)</f>
        <v/>
      </c>
      <c r="F139" t="str">
        <f>TRESMILES!G137</f>
        <v>42.707357</v>
      </c>
      <c r="G139" s="28" t="str">
        <f>TRESMILES!H137</f>
        <v>0.516695</v>
      </c>
      <c r="H139">
        <f>TRESMILES!F137</f>
        <v>3107</v>
      </c>
      <c r="I139" t="str">
        <f>IF(TRESMILES!I137="","",TRESMILES!I137)</f>
        <v>F</v>
      </c>
      <c r="J139" t="str">
        <f>IF(TRESMILES!J137="","No hay",TRESMILES!J137)</f>
        <v>No hay</v>
      </c>
    </row>
    <row r="140" spans="1:10" x14ac:dyDescent="0.35">
      <c r="A140" t="str">
        <f>TRESMILES!A138</f>
        <v>España-Francia</v>
      </c>
      <c r="B140" t="str">
        <f>TRESMILES!B138</f>
        <v>Aragón</v>
      </c>
      <c r="C140" t="str">
        <f>TRESMILES!C138</f>
        <v>PIRINEOS. Perdiguero - Gourgs Blancs</v>
      </c>
      <c r="D140" t="str">
        <f>TRESMILES!D138</f>
        <v>Pico Oriental de los Crabioules</v>
      </c>
      <c r="E140" t="str">
        <f>IF(TRESMILES!E138="","",TRESMILES!E138)</f>
        <v>Tuca de Crabiòles</v>
      </c>
      <c r="F140" t="str">
        <f>TRESMILES!G138</f>
        <v>42.702639</v>
      </c>
      <c r="G140" s="28" t="str">
        <f>TRESMILES!H138</f>
        <v>0.529722</v>
      </c>
      <c r="H140">
        <f>TRESMILES!F138</f>
        <v>3107</v>
      </c>
      <c r="I140" t="str">
        <f>IF(TRESMILES!I138="","",TRESMILES!I138)</f>
        <v>PD</v>
      </c>
      <c r="J140" t="str">
        <f>IF(TRESMILES!J138="","No hay",TRESMILES!J138)</f>
        <v>No hay</v>
      </c>
    </row>
    <row r="141" spans="1:10" x14ac:dyDescent="0.35">
      <c r="A141" t="str">
        <f>TRESMILES!A139</f>
        <v>España-Francia</v>
      </c>
      <c r="B141" t="str">
        <f>TRESMILES!B139</f>
        <v>Aragón</v>
      </c>
      <c r="C141" t="str">
        <f>TRESMILES!C139</f>
        <v>PIRINEOS. Perdiguero - Gourgs Blancs</v>
      </c>
      <c r="D141" t="str">
        <f>TRESMILES!D139</f>
        <v>Punta Lourde Rocheblave</v>
      </c>
      <c r="E141" t="str">
        <f>IF(TRESMILES!E139="","",TRESMILES!E139)</f>
        <v>Tuca de Puixebres</v>
      </c>
      <c r="F141" t="str">
        <f>TRESMILES!G139</f>
        <v>42.700556</v>
      </c>
      <c r="G141" s="28" t="str">
        <f>TRESMILES!H139</f>
        <v>0.474278</v>
      </c>
      <c r="H141">
        <f>TRESMILES!F139</f>
        <v>3105</v>
      </c>
      <c r="I141" t="str">
        <f>IF(TRESMILES!I139="","",TRESMILES!I139)</f>
        <v>F</v>
      </c>
      <c r="J141" t="str">
        <f>IF(TRESMILES!J139="","No hay",TRESMILES!J139)</f>
        <v>Según IGEAR el nombre antiguo era "Pic de Gourgs Blancs"</v>
      </c>
    </row>
    <row r="142" spans="1:10" x14ac:dyDescent="0.35">
      <c r="A142" t="str">
        <f>TRESMILES!A140</f>
        <v>España-Francia</v>
      </c>
      <c r="B142" t="str">
        <f>TRESMILES!B140</f>
        <v>Aragón</v>
      </c>
      <c r="C142" t="str">
        <f>TRESMILES!C140</f>
        <v>PIRINEOS. Perdiguero - Gourgs Blancs</v>
      </c>
      <c r="D142" t="str">
        <f>TRESMILES!D140</f>
        <v>Cap Dera Baquo Oriental</v>
      </c>
      <c r="E142" t="str">
        <f>IF(TRESMILES!E140="","",TRESMILES!E140)</f>
        <v>Tuca d'el Sellàn de la Vaca</v>
      </c>
      <c r="F142" t="str">
        <f>TRESMILES!G140</f>
        <v>42.692972</v>
      </c>
      <c r="G142" s="28" t="str">
        <f>TRESMILES!H140</f>
        <v>0.493000</v>
      </c>
      <c r="H142">
        <f>TRESMILES!F140</f>
        <v>3104</v>
      </c>
      <c r="I142" t="str">
        <f>IF(TRESMILES!I140="","",TRESMILES!I140)</f>
        <v>PD</v>
      </c>
      <c r="J142" t="str">
        <f>IF(TRESMILES!J140="","No hay",TRESMILES!J140)</f>
        <v>En Francia es "Cap du Seil de la Baque Oriental"</v>
      </c>
    </row>
    <row r="143" spans="1:10" x14ac:dyDescent="0.35">
      <c r="A143" t="str">
        <f>TRESMILES!A141</f>
        <v>España-Francia</v>
      </c>
      <c r="B143" t="str">
        <f>TRESMILES!B141</f>
        <v>Aragón</v>
      </c>
      <c r="C143" t="str">
        <f>TRESMILES!C141</f>
        <v>PIRINEOS. Perdiguero - Gourgs Blancs</v>
      </c>
      <c r="D143" t="str">
        <f>TRESMILES!D141</f>
        <v>Pico Occidental de los Crabioules</v>
      </c>
      <c r="E143" t="str">
        <f>IF(TRESMILES!E141="","",TRESMILES!E141)</f>
        <v>Tuca de l'Estraperlo</v>
      </c>
      <c r="F143" t="str">
        <f>TRESMILES!G141</f>
        <v>42.702611</v>
      </c>
      <c r="G143" s="28" t="str">
        <f>TRESMILES!H141</f>
        <v>0.526639</v>
      </c>
      <c r="H143">
        <f>TRESMILES!F141</f>
        <v>3102</v>
      </c>
      <c r="I143" t="str">
        <f>IF(TRESMILES!I141="","",TRESMILES!I141)</f>
        <v>PD-</v>
      </c>
      <c r="J143" t="str">
        <f>IF(TRESMILES!J141="","No hay",TRESMILES!J141)</f>
        <v>No hay</v>
      </c>
    </row>
    <row r="144" spans="1:10" x14ac:dyDescent="0.35">
      <c r="A144" t="str">
        <f>TRESMILES!A142</f>
        <v>España-Francia</v>
      </c>
      <c r="B144" t="str">
        <f>TRESMILES!B142</f>
        <v>Aragón</v>
      </c>
      <c r="C144" t="str">
        <f>TRESMILES!C142</f>
        <v>PIRINEOS. Perdiguero - Gourgs Blancs</v>
      </c>
      <c r="D144" t="str">
        <f>TRESMILES!D142</f>
        <v>Pico Sellam de la Baca Occidental</v>
      </c>
      <c r="E144" t="str">
        <f>IF(TRESMILES!E142="","",TRESMILES!E142)</f>
        <v>Tuca d'el Cabo de la Vaca E.</v>
      </c>
      <c r="F144" t="str">
        <f>TRESMILES!G142</f>
        <v>42.694472</v>
      </c>
      <c r="G144" s="28" t="str">
        <f>TRESMILES!H142</f>
        <v>0.492083</v>
      </c>
      <c r="H144">
        <f>TRESMILES!F142</f>
        <v>3097</v>
      </c>
      <c r="I144" t="str">
        <f>IF(TRESMILES!I142="","",TRESMILES!I142)</f>
        <v/>
      </c>
      <c r="J144" t="str">
        <f>IF(TRESMILES!J142="","No hay",TRESMILES!J142)</f>
        <v>POSIBLE DISCREPANCIA, ERROR O A ESTUDIAR. Coincido con IGEAR en que es un tresmil. Prominencia 13 m y 17 m medido 2 veces ida/vuelta</v>
      </c>
    </row>
    <row r="145" spans="1:10" x14ac:dyDescent="0.35">
      <c r="A145" t="str">
        <f>TRESMILES!A143</f>
        <v>España-Francia</v>
      </c>
      <c r="B145" t="str">
        <f>TRESMILES!B143</f>
        <v>Aragón</v>
      </c>
      <c r="C145" t="str">
        <f>TRESMILES!C143</f>
        <v>PIRINEOS. Perdiguero - Gourgs Blancs</v>
      </c>
      <c r="D145" t="str">
        <f>TRESMILES!D143</f>
        <v>Cap Dera Baquo Occidental</v>
      </c>
      <c r="E145" t="str">
        <f>IF(TRESMILES!E143="","",TRESMILES!E143)</f>
        <v>Tuca d'el Cabo de la Vaca O.</v>
      </c>
      <c r="F145" t="str">
        <f>TRESMILES!G143</f>
        <v>42.695222</v>
      </c>
      <c r="G145" s="28" t="str">
        <f>TRESMILES!H143</f>
        <v>0.491528</v>
      </c>
      <c r="H145">
        <f>TRESMILES!F143</f>
        <v>3097</v>
      </c>
      <c r="I145" t="str">
        <f>IF(TRESMILES!I143="","",TRESMILES!I143)</f>
        <v>F+</v>
      </c>
      <c r="J145" t="str">
        <f>IF(TRESMILES!J143="","No hay",TRESMILES!J143)</f>
        <v>En Francia es "Cap du Seil de la Baque Occidental"</v>
      </c>
    </row>
    <row r="146" spans="1:10" x14ac:dyDescent="0.35">
      <c r="A146" t="str">
        <f>TRESMILES!A144</f>
        <v>España-Francia</v>
      </c>
      <c r="B146" t="str">
        <f>TRESMILES!B144</f>
        <v>Aragón</v>
      </c>
      <c r="C146" t="str">
        <f>TRESMILES!C144</f>
        <v>PIRINEOS. Perdiguero - Gourgs Blancs</v>
      </c>
      <c r="D146" t="str">
        <f>TRESMILES!D144</f>
        <v>Tuca de Lliterola</v>
      </c>
      <c r="E146" t="str">
        <f>IF(TRESMILES!E144="","",TRESMILES!E144)</f>
        <v>Tuca d'el Paso d'Alto de Lliteròla</v>
      </c>
      <c r="F146" t="str">
        <f>TRESMILES!G144</f>
        <v>42.695389</v>
      </c>
      <c r="G146" s="28" t="str">
        <f>TRESMILES!H144</f>
        <v>0.521194</v>
      </c>
      <c r="H146">
        <f>TRESMILES!F144</f>
        <v>3097</v>
      </c>
      <c r="I146" t="str">
        <f>IF(TRESMILES!I144="","",TRESMILES!I144)</f>
        <v>F+</v>
      </c>
      <c r="J146" t="str">
        <f>IF(TRESMILES!J144="","No hay",TRESMILES!J144)</f>
        <v>No hay</v>
      </c>
    </row>
    <row r="147" spans="1:10" x14ac:dyDescent="0.35">
      <c r="A147" t="str">
        <f>TRESMILES!A145</f>
        <v>Francia</v>
      </c>
      <c r="B147" t="str">
        <f>TRESMILES!B145</f>
        <v>Occitania</v>
      </c>
      <c r="C147" t="str">
        <f>TRESMILES!C145</f>
        <v>PIRINEOS. Perdiguero - Gourgs Blancs</v>
      </c>
      <c r="D147" t="str">
        <f>TRESMILES!D145</f>
        <v>Aguja Superior de Lézat</v>
      </c>
      <c r="E147" t="str">
        <f>IF(TRESMILES!E145="","",TRESMILES!E145)</f>
        <v/>
      </c>
      <c r="F147" t="str">
        <f>TRESMILES!G145</f>
        <v>42.706202</v>
      </c>
      <c r="G147" s="28" t="str">
        <f>TRESMILES!H145</f>
        <v>0.518788</v>
      </c>
      <c r="H147">
        <f>TRESMILES!F145</f>
        <v>3069</v>
      </c>
      <c r="I147" t="str">
        <f>IF(TRESMILES!I145="","",TRESMILES!I145)</f>
        <v>PD+</v>
      </c>
      <c r="J147" t="str">
        <f>IF(TRESMILES!J145="","No hay",TRESMILES!J145)</f>
        <v>No hay</v>
      </c>
    </row>
    <row r="148" spans="1:10" x14ac:dyDescent="0.35">
      <c r="A148" t="str">
        <f>TRESMILES!A146</f>
        <v>Francia</v>
      </c>
      <c r="B148" t="str">
        <f>TRESMILES!B146</f>
        <v>Occitania</v>
      </c>
      <c r="C148" t="str">
        <f>TRESMILES!C146</f>
        <v>PIRINEOS. Perdiguero - Gourgs Blancs</v>
      </c>
      <c r="D148" t="str">
        <f>TRESMILES!D146</f>
        <v>Pic de Spijeoles</v>
      </c>
      <c r="E148" t="str">
        <f>IF(TRESMILES!E146="","",TRESMILES!E146)</f>
        <v/>
      </c>
      <c r="F148" t="str">
        <f>TRESMILES!G146</f>
        <v>42.710121</v>
      </c>
      <c r="G148" s="28" t="str">
        <f>TRESMILES!H146</f>
        <v>0.484820</v>
      </c>
      <c r="H148">
        <f>TRESMILES!F146</f>
        <v>3065</v>
      </c>
      <c r="I148" t="str">
        <f>IF(TRESMILES!I146="","",TRESMILES!I146)</f>
        <v>F</v>
      </c>
      <c r="J148" t="str">
        <f>IF(TRESMILES!J146="","No hay",TRESMILES!J146)</f>
        <v>No hay</v>
      </c>
    </row>
    <row r="149" spans="1:10" x14ac:dyDescent="0.35">
      <c r="A149" t="str">
        <f>TRESMILES!A147</f>
        <v>España-Francia</v>
      </c>
      <c r="B149" t="str">
        <f>TRESMILES!B147</f>
        <v>Aragón</v>
      </c>
      <c r="C149" t="str">
        <f>TRESMILES!C147</f>
        <v>PIRINEOS. Perdiguero - Gourgs Blancs</v>
      </c>
      <c r="D149" t="str">
        <f>TRESMILES!D147</f>
        <v>Pico Jean Arlaud</v>
      </c>
      <c r="E149" t="str">
        <f>IF(TRESMILES!E147="","",TRESMILES!E147)</f>
        <v>Tuca d'el Puerto d'O</v>
      </c>
      <c r="F149" t="str">
        <f>TRESMILES!G147</f>
        <v>42.699639</v>
      </c>
      <c r="G149" s="28" t="str">
        <f>TRESMILES!H147</f>
        <v>0.481139</v>
      </c>
      <c r="H149">
        <f>TRESMILES!F147</f>
        <v>3064</v>
      </c>
      <c r="I149" t="str">
        <f>IF(TRESMILES!I147="","",TRESMILES!I147)</f>
        <v>PD-</v>
      </c>
      <c r="J149" t="str">
        <f>IF(TRESMILES!J147="","No hay",TRESMILES!J147)</f>
        <v>En OSM tiene la etiqueta de denominación francesa (fr) erróneamente puesta como "Pic du Portillon d'Oô" pero ese collado está más al este (collado grande al oeste del Perdiguero, que separa de la cresta del Portillón). En IGN francés lo nominan "Pic du Port d'Oô", que sería la denominación correcta francesa</v>
      </c>
    </row>
    <row r="150" spans="1:10" x14ac:dyDescent="0.35">
      <c r="A150" t="str">
        <f>TRESMILES!A148</f>
        <v>Francia</v>
      </c>
      <c r="B150" t="str">
        <f>TRESMILES!B148</f>
        <v>Occitania</v>
      </c>
      <c r="C150" t="str">
        <f>TRESMILES!C148</f>
        <v>PIRINEOS. Perdiguero - Gourgs Blancs</v>
      </c>
      <c r="D150" t="str">
        <f>TRESMILES!D148</f>
        <v>Grand Quayrat</v>
      </c>
      <c r="E150" t="str">
        <f>IF(TRESMILES!E148="","",TRESMILES!E148)</f>
        <v/>
      </c>
      <c r="F150" t="str">
        <f>TRESMILES!G148</f>
        <v>42.713384</v>
      </c>
      <c r="G150" s="28" t="str">
        <f>TRESMILES!H148</f>
        <v>0.515097</v>
      </c>
      <c r="H150">
        <f>TRESMILES!F148</f>
        <v>3060</v>
      </c>
      <c r="I150" t="str">
        <f>IF(TRESMILES!I148="","",TRESMILES!I148)</f>
        <v>F+</v>
      </c>
      <c r="J150" t="str">
        <f>IF(TRESMILES!J148="","No hay",TRESMILES!J148)</f>
        <v>No hay</v>
      </c>
    </row>
    <row r="151" spans="1:10" x14ac:dyDescent="0.35">
      <c r="A151" t="str">
        <f>TRESMILES!A149</f>
        <v>Francia</v>
      </c>
      <c r="B151" t="str">
        <f>TRESMILES!B149</f>
        <v>Occitania</v>
      </c>
      <c r="C151" t="str">
        <f>TRESMILES!C149</f>
        <v>PIRINEOS. Perdiguero - Gourgs Blancs</v>
      </c>
      <c r="D151" t="str">
        <f>TRESMILES!D149</f>
        <v>Aguja Central NO de Lézat</v>
      </c>
      <c r="E151" t="str">
        <f>IF(TRESMILES!E149="","",TRESMILES!E149)</f>
        <v/>
      </c>
      <c r="F151" t="str">
        <f>TRESMILES!G149</f>
        <v>42.705820</v>
      </c>
      <c r="G151" s="28" t="str">
        <f>TRESMILES!H149</f>
        <v>0.519206</v>
      </c>
      <c r="H151">
        <f>TRESMILES!F149</f>
        <v>3058</v>
      </c>
      <c r="I151" t="str">
        <f>IF(TRESMILES!I149="","",TRESMILES!I149)</f>
        <v>AD+</v>
      </c>
      <c r="J151" t="str">
        <f>IF(TRESMILES!J149="","No hay",TRESMILES!J149)</f>
        <v>No hay</v>
      </c>
    </row>
    <row r="152" spans="1:10" x14ac:dyDescent="0.35">
      <c r="A152" t="str">
        <f>TRESMILES!A150</f>
        <v>Francia</v>
      </c>
      <c r="B152" t="str">
        <f>TRESMILES!B150</f>
        <v>Occitania</v>
      </c>
      <c r="C152" t="str">
        <f>TRESMILES!C150</f>
        <v>PIRINEOS. Perdiguero - Gourgs Blancs</v>
      </c>
      <c r="D152" t="str">
        <f>TRESMILES!D150</f>
        <v>Punta Mamy</v>
      </c>
      <c r="E152" t="str">
        <f>IF(TRESMILES!E150="","",TRESMILES!E150)</f>
        <v/>
      </c>
      <c r="F152" t="str">
        <f>TRESMILES!G150</f>
        <v>42.703013</v>
      </c>
      <c r="G152" s="28" t="str">
        <f>TRESMILES!H150</f>
        <v>0.525289</v>
      </c>
      <c r="H152">
        <f>TRESMILES!F150</f>
        <v>3048</v>
      </c>
      <c r="I152" t="str">
        <f>IF(TRESMILES!I150="","",TRESMILES!I150)</f>
        <v>PD+</v>
      </c>
      <c r="J152" t="str">
        <f>IF(TRESMILES!J150="","No hay",TRESMILES!J150)</f>
        <v>La Guía Alejos tiene un error ya que le da AD+ en el listado de dificultades y PD+ en la descripción (que es la realidad)</v>
      </c>
    </row>
    <row r="153" spans="1:10" x14ac:dyDescent="0.35">
      <c r="A153" t="str">
        <f>TRESMILES!A151</f>
        <v>España-Francia</v>
      </c>
      <c r="B153" t="str">
        <f>TRESMILES!B151</f>
        <v>Aragón</v>
      </c>
      <c r="C153" t="str">
        <f>TRESMILES!C151</f>
        <v>PIRINEOS. Perdiguero - Gourgs Blancs</v>
      </c>
      <c r="D153" t="str">
        <f>TRESMILES!D151</f>
        <v>Pico del Portillón de Oô / Robert Ollivier</v>
      </c>
      <c r="E153" t="str">
        <f>IF(TRESMILES!E151="","",TRESMILES!E151)</f>
        <v>Tuca d'el Portillón d'O / Tuca d'el Portillón d'el Molsèro</v>
      </c>
      <c r="F153" t="str">
        <f>TRESMILES!G151</f>
        <v>42.692667</v>
      </c>
      <c r="G153" s="28" t="str">
        <f>TRESMILES!H151</f>
        <v>0.507528</v>
      </c>
      <c r="H153">
        <f>TRESMILES!F151</f>
        <v>3044</v>
      </c>
      <c r="I153" t="str">
        <f>IF(TRESMILES!I151="","",TRESMILES!I151)</f>
        <v>PD-</v>
      </c>
      <c r="J153" t="str">
        <f>IF(TRESMILES!J151="","No hay",TRESMILES!J151)</f>
        <v>Desde norte muy complicado porque desapareció glaciar en 2020 y es MUY inestable. Quizá en primavera con nieve puede hacerse. Mejor por el sur y dirección oeste&gt;este</v>
      </c>
    </row>
    <row r="154" spans="1:10" x14ac:dyDescent="0.35">
      <c r="A154" t="str">
        <f>TRESMILES!A152</f>
        <v>Francia</v>
      </c>
      <c r="B154" t="str">
        <f>TRESMILES!B152</f>
        <v>Occitania</v>
      </c>
      <c r="C154" t="str">
        <f>TRESMILES!C152</f>
        <v>PIRINEOS. Perdiguero - Gourgs Blancs</v>
      </c>
      <c r="D154" t="str">
        <f>TRESMILES!D152</f>
        <v>Pico Camboué</v>
      </c>
      <c r="E154" t="str">
        <f>IF(TRESMILES!E152="","",TRESMILES!E152)</f>
        <v/>
      </c>
      <c r="F154" t="str">
        <f>TRESMILES!G152</f>
        <v>42.702347</v>
      </c>
      <c r="G154" s="28" t="str">
        <f>TRESMILES!H152</f>
        <v>0.471543</v>
      </c>
      <c r="H154">
        <f>TRESMILES!F152</f>
        <v>3043</v>
      </c>
      <c r="I154" t="str">
        <f>IF(TRESMILES!I152="","",TRESMILES!I152)</f>
        <v>F</v>
      </c>
      <c r="J154" t="str">
        <f>IF(TRESMILES!J152="","No hay",TRESMILES!J152)</f>
        <v>No hay</v>
      </c>
    </row>
    <row r="155" spans="1:10" x14ac:dyDescent="0.35">
      <c r="A155" t="str">
        <f>TRESMILES!A153</f>
        <v>España-Francia</v>
      </c>
      <c r="B155" t="str">
        <f>TRESMILES!B153</f>
        <v>Aragón</v>
      </c>
      <c r="C155" t="str">
        <f>TRESMILES!C153</f>
        <v>PIRINEOS. Perdiguero - Gourgs Blancs</v>
      </c>
      <c r="D155" t="str">
        <f>TRESMILES!D153</f>
        <v>Pico Navarro</v>
      </c>
      <c r="E155" t="str">
        <f>IF(TRESMILES!E153="","",TRESMILES!E153)</f>
        <v>Tuca de Navarro</v>
      </c>
      <c r="F155" t="str">
        <f>TRESMILES!G153</f>
        <v>42.7002331</v>
      </c>
      <c r="G155" s="28" t="str">
        <f>TRESMILES!H153</f>
        <v>0.5396271</v>
      </c>
      <c r="H155">
        <f>TRESMILES!F153</f>
        <v>3039</v>
      </c>
      <c r="I155" t="str">
        <f>IF(TRESMILES!I153="","",TRESMILES!I153)</f>
        <v>PD</v>
      </c>
      <c r="J155" t="str">
        <f>IF(TRESMILES!J153="","No hay",TRESMILES!J153)</f>
        <v>Las coordenadas oficiales del Gobierno de Aragón (42.702222, 0.539639) están mal, a 220 m al norte de las reales puestas aquí</v>
      </c>
    </row>
    <row r="156" spans="1:10" x14ac:dyDescent="0.35">
      <c r="A156" t="str">
        <f>TRESMILES!A154</f>
        <v>España-Francia</v>
      </c>
      <c r="B156" t="str">
        <f>TRESMILES!B154</f>
        <v>Aragón</v>
      </c>
      <c r="C156" t="str">
        <f>TRESMILES!C154</f>
        <v>PIRINEOS. Perdiguero - Gourgs Blancs</v>
      </c>
      <c r="D156" t="str">
        <f>TRESMILES!D154</f>
        <v>Tusse de Remuñé</v>
      </c>
      <c r="E156" t="str">
        <f>IF(TRESMILES!E154="","",TRESMILES!E154)</f>
        <v>Tuca d'el Cabo d'els Arenals</v>
      </c>
      <c r="F156" t="str">
        <f>TRESMILES!G154</f>
        <v>42.699806</v>
      </c>
      <c r="G156" s="28" t="str">
        <f>TRESMILES!H154</f>
        <v>0.535722</v>
      </c>
      <c r="H156">
        <f>TRESMILES!F154</f>
        <v>3038</v>
      </c>
      <c r="I156" t="str">
        <f>IF(TRESMILES!I154="","",TRESMILES!I154)</f>
        <v>F</v>
      </c>
      <c r="J156" t="str">
        <f>IF(TRESMILES!J154="","No hay",TRESMILES!J154)</f>
        <v>No hay</v>
      </c>
    </row>
    <row r="157" spans="1:10" x14ac:dyDescent="0.35">
      <c r="A157" t="str">
        <f>TRESMILES!A155</f>
        <v>Francia</v>
      </c>
      <c r="B157" t="str">
        <f>TRESMILES!B155</f>
        <v>Occitania</v>
      </c>
      <c r="C157" t="str">
        <f>TRESMILES!C155</f>
        <v>PIRINEOS. Perdiguero - Gourgs Blancs</v>
      </c>
      <c r="D157" t="str">
        <f>TRESMILES!D155</f>
        <v>Aguja Central SE de Lézat</v>
      </c>
      <c r="E157" t="str">
        <f>IF(TRESMILES!E155="","",TRESMILES!E155)</f>
        <v/>
      </c>
      <c r="F157" t="str">
        <f>TRESMILES!G155</f>
        <v>42.705473</v>
      </c>
      <c r="G157" s="28" t="str">
        <f>TRESMILES!H155</f>
        <v>0.519834</v>
      </c>
      <c r="H157">
        <f>TRESMILES!F155</f>
        <v>3037</v>
      </c>
      <c r="I157" t="str">
        <f>IF(TRESMILES!I155="","",TRESMILES!I155)</f>
        <v>AD+</v>
      </c>
      <c r="J157" t="str">
        <f>IF(TRESMILES!J155="","No hay",TRESMILES!J155)</f>
        <v>No hay</v>
      </c>
    </row>
    <row r="158" spans="1:10" x14ac:dyDescent="0.35">
      <c r="A158" t="str">
        <f>TRESMILES!A156</f>
        <v>España-Francia</v>
      </c>
      <c r="B158" t="str">
        <f>TRESMILES!B156</f>
        <v>Aragón</v>
      </c>
      <c r="C158" t="str">
        <f>TRESMILES!C156</f>
        <v>PIRINEOS. Perdiguero - Gourgs Blancs</v>
      </c>
      <c r="D158" t="str">
        <f>TRESMILES!D156</f>
        <v>Pico Rabadá</v>
      </c>
      <c r="E158" t="str">
        <f>IF(TRESMILES!E156="","",TRESMILES!E156)</f>
        <v>Tuca de Rabadá</v>
      </c>
      <c r="F158" t="str">
        <f>TRESMILES!G156</f>
        <v>42.700278</v>
      </c>
      <c r="G158" s="28" t="str">
        <f>TRESMILES!H156</f>
        <v>0.536750</v>
      </c>
      <c r="H158">
        <f>TRESMILES!F156</f>
        <v>3036</v>
      </c>
      <c r="I158" t="str">
        <f>IF(TRESMILES!I156="","",TRESMILES!I156)</f>
        <v>F+</v>
      </c>
      <c r="J158" t="str">
        <f>IF(TRESMILES!J156="","No hay",TRESMILES!J156)</f>
        <v>No hay</v>
      </c>
    </row>
    <row r="159" spans="1:10" x14ac:dyDescent="0.35">
      <c r="A159" t="str">
        <f>TRESMILES!A157</f>
        <v>Francia</v>
      </c>
      <c r="B159" t="str">
        <f>TRESMILES!B157</f>
        <v>Occitania</v>
      </c>
      <c r="C159" t="str">
        <f>TRESMILES!C157</f>
        <v>PIRINEOS. Perdiguero - Gourgs Blancs</v>
      </c>
      <c r="D159" t="str">
        <f>TRESMILES!D157</f>
        <v>Pic Gourdon / Pic Noir</v>
      </c>
      <c r="E159" t="str">
        <f>IF(TRESMILES!E157="","",TRESMILES!E157)</f>
        <v/>
      </c>
      <c r="F159" t="str">
        <f>TRESMILES!G157</f>
        <v>42.705304</v>
      </c>
      <c r="G159" s="28" t="str">
        <f>TRESMILES!H157</f>
        <v>0.483023</v>
      </c>
      <c r="H159">
        <f>TRESMILES!F157</f>
        <v>3034</v>
      </c>
      <c r="I159" t="str">
        <f>IF(TRESMILES!I157="","",TRESMILES!I157)</f>
        <v>F</v>
      </c>
      <c r="J159" t="str">
        <f>IF(TRESMILES!J157="","No hay",TRESMILES!J157)</f>
        <v>No hay</v>
      </c>
    </row>
    <row r="160" spans="1:10" x14ac:dyDescent="0.35">
      <c r="A160" t="str">
        <f>TRESMILES!A158</f>
        <v>Francia</v>
      </c>
      <c r="B160" t="str">
        <f>TRESMILES!B158</f>
        <v>Occitania</v>
      </c>
      <c r="C160" t="str">
        <f>TRESMILES!C158</f>
        <v>PIRINEOS. Perdiguero - Gourgs Blancs</v>
      </c>
      <c r="D160" t="str">
        <f>TRESMILES!D158</f>
        <v>Aguja Inferior de Lézat</v>
      </c>
      <c r="E160" t="str">
        <f>IF(TRESMILES!E158="","",TRESMILES!E158)</f>
        <v/>
      </c>
      <c r="F160" t="str">
        <f>TRESMILES!G158</f>
        <v>42.705008</v>
      </c>
      <c r="G160" s="28" t="str">
        <f>TRESMILES!H158</f>
        <v>0.520300</v>
      </c>
      <c r="H160">
        <f>TRESMILES!F158</f>
        <v>3023</v>
      </c>
      <c r="I160" t="str">
        <f>IF(TRESMILES!I158="","",TRESMILES!I158)</f>
        <v>AD+</v>
      </c>
      <c r="J160" t="str">
        <f>IF(TRESMILES!J158="","No hay",TRESMILES!J158)</f>
        <v>No hay</v>
      </c>
    </row>
    <row r="161" spans="1:10" x14ac:dyDescent="0.35">
      <c r="A161" t="str">
        <f>TRESMILES!A159</f>
        <v>España-Francia</v>
      </c>
      <c r="B161" t="str">
        <f>TRESMILES!B159</f>
        <v>Aragón</v>
      </c>
      <c r="C161" t="str">
        <f>TRESMILES!C159</f>
        <v>PIRINEOS. Perdiguero - Gourgs Blancs</v>
      </c>
      <c r="D161" t="str">
        <f>TRESMILES!D159</f>
        <v>Pico de Clarabide / Pouchergues</v>
      </c>
      <c r="E161" t="str">
        <f>IF(TRESMILES!E159="","",TRESMILES!E159)</f>
        <v>Tuca de Cllarabida</v>
      </c>
      <c r="F161" t="str">
        <f>TRESMILES!G159</f>
        <v>42.694806</v>
      </c>
      <c r="G161" s="28" t="str">
        <f>TRESMILES!H159</f>
        <v>0.467500</v>
      </c>
      <c r="H161">
        <f>TRESMILES!F159</f>
        <v>3019</v>
      </c>
      <c r="I161" t="str">
        <f>IF(TRESMILES!I159="","",TRESMILES!I159)</f>
        <v>F</v>
      </c>
      <c r="J161" t="str">
        <f>IF(TRESMILES!J159="","No hay",TRESMILES!J159)</f>
        <v>En OSM también tiene historial como "Pic central de Clarabide"</v>
      </c>
    </row>
    <row r="162" spans="1:10" x14ac:dyDescent="0.35">
      <c r="A162" t="str">
        <f>TRESMILES!A160</f>
        <v>España-Francia</v>
      </c>
      <c r="B162" t="str">
        <f>TRESMILES!B160</f>
        <v>Aragón</v>
      </c>
      <c r="C162" t="str">
        <f>TRESMILES!C160</f>
        <v>PIRINEOS. Perdiguero - Gourgs Blancs</v>
      </c>
      <c r="D162" t="str">
        <f>TRESMILES!D160</f>
        <v>Pico de Clarabide Oriental</v>
      </c>
      <c r="E162" t="str">
        <f>IF(TRESMILES!E160="","",TRESMILES!E160)</f>
        <v>Tuca d'el Puerto de Puixebres</v>
      </c>
      <c r="F162" t="str">
        <f>TRESMILES!G160</f>
        <v>42.696444</v>
      </c>
      <c r="G162" s="28" t="str">
        <f>TRESMILES!H160</f>
        <v>0.468639</v>
      </c>
      <c r="H162">
        <f>TRESMILES!F160</f>
        <v>3017</v>
      </c>
      <c r="I162" t="str">
        <f>IF(TRESMILES!I160="","",TRESMILES!I160)</f>
        <v>F</v>
      </c>
      <c r="J162" t="str">
        <f>IF(TRESMILES!J160="","No hay",TRESMILES!J160)</f>
        <v>No hay</v>
      </c>
    </row>
    <row r="163" spans="1:10" x14ac:dyDescent="0.35">
      <c r="A163" t="str">
        <f>TRESMILES!A161</f>
        <v>España-Francia</v>
      </c>
      <c r="B163" t="str">
        <f>TRESMILES!B161</f>
        <v>Aragón</v>
      </c>
      <c r="C163" t="str">
        <f>TRESMILES!C161</f>
        <v>PIRINEOS. Perdiguero - Gourgs Blancs</v>
      </c>
      <c r="D163" t="str">
        <f>TRESMILES!D161</f>
        <v>Aguja Jean Garnier</v>
      </c>
      <c r="E163" t="str">
        <f>IF(TRESMILES!E161="","",TRESMILES!E161)</f>
        <v>Agulla de Crabiòles</v>
      </c>
      <c r="F163" t="str">
        <f>TRESMILES!G161</f>
        <v>42.701944</v>
      </c>
      <c r="G163" s="28" t="str">
        <f>TRESMILES!H161</f>
        <v>0.531778</v>
      </c>
      <c r="H163">
        <f>TRESMILES!F161</f>
        <v>3016</v>
      </c>
      <c r="I163" t="str">
        <f>IF(TRESMILES!I161="","",TRESMILES!I161)</f>
        <v>PD+</v>
      </c>
      <c r="J163" t="str">
        <f>IF(TRESMILES!J161="","No hay",TRESMILES!J161)</f>
        <v>Estas coordenadas del IGEAR (42.701944, 0.531778) son las correctas. En OSM está erróneamente situada la aguja en 42.701251, 0.533051</v>
      </c>
    </row>
    <row r="164" spans="1:10" x14ac:dyDescent="0.35">
      <c r="A164" t="str">
        <f>TRESMILES!A162</f>
        <v>España</v>
      </c>
      <c r="B164" t="str">
        <f>TRESMILES!B162</f>
        <v>Aragón</v>
      </c>
      <c r="C164" t="str">
        <f>TRESMILES!C162</f>
        <v>PIRINEOS. Perdiguero - Gourgs Blancs</v>
      </c>
      <c r="D164" t="str">
        <f>TRESMILES!D162</f>
        <v>Pico de Gías</v>
      </c>
      <c r="E164" t="str">
        <f>IF(TRESMILES!E162="","",TRESMILES!E162)</f>
        <v>Tuca d'O / Tuca de Chíes</v>
      </c>
      <c r="F164" t="str">
        <f>TRESMILES!G162</f>
        <v>42.693389</v>
      </c>
      <c r="G164" s="28" t="str">
        <f>TRESMILES!H162</f>
        <v>0.470250</v>
      </c>
      <c r="H164">
        <f>TRESMILES!F162</f>
        <v>3013</v>
      </c>
      <c r="I164" t="str">
        <f>IF(TRESMILES!I162="","",TRESMILES!I162)</f>
        <v>F+</v>
      </c>
      <c r="J164" t="str">
        <f>IF(TRESMILES!J162="","No hay",TRESMILES!J162)</f>
        <v>No hay</v>
      </c>
    </row>
    <row r="165" spans="1:10" x14ac:dyDescent="0.35">
      <c r="A165" t="str">
        <f>TRESMILES!A163</f>
        <v>Francia</v>
      </c>
      <c r="B165" t="str">
        <f>TRESMILES!B163</f>
        <v>Occitania</v>
      </c>
      <c r="C165" t="str">
        <f>TRESMILES!C163</f>
        <v>PIRINEOS. Perdiguero - Gourgs Blancs</v>
      </c>
      <c r="D165" t="str">
        <f>TRESMILES!D163</f>
        <v>Punta Lacq</v>
      </c>
      <c r="E165" t="str">
        <f>IF(TRESMILES!E163="","",TRESMILES!E163)</f>
        <v/>
      </c>
      <c r="F165" t="str">
        <f>TRESMILES!G163</f>
        <v>42.703919</v>
      </c>
      <c r="G165" s="28" t="str">
        <f>TRESMILES!H163</f>
        <v>0.523430</v>
      </c>
      <c r="H165">
        <f>TRESMILES!F163</f>
        <v>3010</v>
      </c>
      <c r="I165" t="str">
        <f>IF(TRESMILES!I163="","",TRESMILES!I163)</f>
        <v>PD+</v>
      </c>
      <c r="J165" t="str">
        <f>IF(TRESMILES!J163="","No hay",TRESMILES!J163)</f>
        <v>En la Guía Alejos indica "terreno practicable" de Mamy a Laq, pero es un error. Hay 2 resaltes muy expuestos entre Mamy y Laq que requieren rapelar unos 20 m de una buena instalación. Si no se va a hacer la brecha Lèzat conviene dejar la cuerda en doble para asegurarse la vuelta.</v>
      </c>
    </row>
    <row r="166" spans="1:10" x14ac:dyDescent="0.35">
      <c r="A166" t="str">
        <f>TRESMILES!A164</f>
        <v>Francia</v>
      </c>
      <c r="B166" t="str">
        <f>TRESMILES!B164</f>
        <v>Occitania</v>
      </c>
      <c r="C166" t="str">
        <f>TRESMILES!C164</f>
        <v>PIRINEOS. Perdiguero - Gourgs Blancs</v>
      </c>
      <c r="D166" t="str">
        <f>TRESMILES!D164</f>
        <v>Pico Belloc</v>
      </c>
      <c r="E166" t="str">
        <f>IF(TRESMILES!E164="","",TRESMILES!E164)</f>
        <v/>
      </c>
      <c r="F166" t="str">
        <f>TRESMILES!G164</f>
        <v>42.713869</v>
      </c>
      <c r="G166" s="28" t="str">
        <f>TRESMILES!H164</f>
        <v>0.479375</v>
      </c>
      <c r="H166">
        <f>TRESMILES!F164</f>
        <v>3008</v>
      </c>
      <c r="I166" t="str">
        <f>IF(TRESMILES!I164="","",TRESMILES!I164)</f>
        <v>PD</v>
      </c>
      <c r="J166" t="str">
        <f>IF(TRESMILES!J164="","No hay",TRESMILES!J164)</f>
        <v>No hay</v>
      </c>
    </row>
    <row r="167" spans="1:10" x14ac:dyDescent="0.35">
      <c r="A167" t="str">
        <f>TRESMILES!A165</f>
        <v>Francia</v>
      </c>
      <c r="B167" t="str">
        <f>TRESMILES!B165</f>
        <v>Occitania</v>
      </c>
      <c r="C167" t="str">
        <f>TRESMILES!C165</f>
        <v>PIRINEOS. Perdiguero - Gourgs Blancs</v>
      </c>
      <c r="D167" t="str">
        <f>TRESMILES!D165</f>
        <v>Pointe Belloc Sud</v>
      </c>
      <c r="E167" t="str">
        <f>IF(TRESMILES!E165="","",TRESMILES!E165)</f>
        <v/>
      </c>
      <c r="F167" t="str">
        <f>TRESMILES!G165</f>
        <v>42.712675</v>
      </c>
      <c r="G167" s="28" t="str">
        <f>TRESMILES!H165</f>
        <v>0.480013</v>
      </c>
      <c r="H167">
        <f>TRESMILES!F165</f>
        <v>3007</v>
      </c>
      <c r="I167" t="str">
        <f>IF(TRESMILES!I165="","",TRESMILES!I165)</f>
        <v>PD</v>
      </c>
      <c r="J167" t="str">
        <f>IF(TRESMILES!J165="","No hay",TRESMILES!J165)</f>
        <v>No hay</v>
      </c>
    </row>
    <row r="168" spans="1:10" x14ac:dyDescent="0.35">
      <c r="A168" t="str">
        <f>TRESMILES!A166</f>
        <v>Francia</v>
      </c>
      <c r="B168" t="str">
        <f>TRESMILES!B166</f>
        <v>Occitania</v>
      </c>
      <c r="C168" t="str">
        <f>TRESMILES!C166</f>
        <v>PIRINEOS. Perdiguero - Gourgs Blancs</v>
      </c>
      <c r="D168" t="str">
        <f>TRESMILES!D166</f>
        <v>Pointe Belloc Central</v>
      </c>
      <c r="E168" t="str">
        <f>IF(TRESMILES!E166="","",TRESMILES!E166)</f>
        <v/>
      </c>
      <c r="F168" t="str">
        <f>TRESMILES!G166</f>
        <v>42.713116</v>
      </c>
      <c r="G168" s="28" t="str">
        <f>TRESMILES!H166</f>
        <v>0.479740</v>
      </c>
      <c r="H168">
        <f>TRESMILES!F166</f>
        <v>3006</v>
      </c>
      <c r="I168" t="str">
        <f>IF(TRESMILES!I166="","",TRESMILES!I166)</f>
        <v>PD</v>
      </c>
      <c r="J168" t="str">
        <f>IF(TRESMILES!J166="","No hay",TRESMILES!J166)</f>
        <v>No hay</v>
      </c>
    </row>
    <row r="169" spans="1:10" x14ac:dyDescent="0.35">
      <c r="A169" t="str">
        <f>TRESMILES!A167</f>
        <v>España-Francia</v>
      </c>
      <c r="B169" t="str">
        <f>TRESMILES!B167</f>
        <v>Aragón</v>
      </c>
      <c r="C169" t="str">
        <f>TRESMILES!C167</f>
        <v>PIRINEOS. Perdiguero - Gourgs Blancs</v>
      </c>
      <c r="D169" t="str">
        <f>TRESMILES!D167</f>
        <v>Pico de Boum / Bom</v>
      </c>
      <c r="E169" t="str">
        <f>IF(TRESMILES!E167="","",TRESMILES!E167)</f>
        <v>Tuca d'el Bom</v>
      </c>
      <c r="F169" t="str">
        <f>TRESMILES!G167</f>
        <v>42.699389</v>
      </c>
      <c r="G169" s="28" t="str">
        <f>TRESMILES!H167</f>
        <v>0.557528</v>
      </c>
      <c r="H169">
        <f>TRESMILES!F167</f>
        <v>3005</v>
      </c>
      <c r="I169" t="str">
        <f>IF(TRESMILES!I167="","",TRESMILES!I167)</f>
        <v>PD-</v>
      </c>
      <c r="J169" t="str">
        <f>IF(TRESMILES!J167="","No hay",TRESMILES!J167)</f>
        <v>No hay</v>
      </c>
    </row>
    <row r="170" spans="1:10" x14ac:dyDescent="0.35">
      <c r="A170" t="str">
        <f>TRESMILES!A168</f>
        <v>Francia</v>
      </c>
      <c r="B170" t="str">
        <f>TRESMILES!B168</f>
        <v>Occitania</v>
      </c>
      <c r="C170" t="str">
        <f>TRESMILES!C168</f>
        <v>PIRINEOS. Perdiguero - Gourgs Blancs</v>
      </c>
      <c r="D170" t="str">
        <f>TRESMILES!D168</f>
        <v>Pic de Saint Saud</v>
      </c>
      <c r="E170" t="str">
        <f>IF(TRESMILES!E168="","",TRESMILES!E168)</f>
        <v/>
      </c>
      <c r="F170" t="str">
        <f>TRESMILES!G168</f>
        <v>42.702213</v>
      </c>
      <c r="G170" s="28" t="str">
        <f>TRESMILES!H168</f>
        <v>0.467885</v>
      </c>
      <c r="H170">
        <f>TRESMILES!F168</f>
        <v>3003</v>
      </c>
      <c r="I170" t="str">
        <f>IF(TRESMILES!I168="","",TRESMILES!I168)</f>
        <v>F</v>
      </c>
      <c r="J170" t="str">
        <f>IF(TRESMILES!J168="","No hay",TRESMILES!J168)</f>
        <v>No hay</v>
      </c>
    </row>
    <row r="171" spans="1:10" x14ac:dyDescent="0.35">
      <c r="A171" t="str">
        <f>TRESMILES!A169</f>
        <v>España</v>
      </c>
      <c r="B171" t="str">
        <f>TRESMILES!B169</f>
        <v>Aragón</v>
      </c>
      <c r="C171" t="str">
        <f>TRESMILES!C169</f>
        <v>PIRINEOS. Perdiguero - Gourgs Blancs</v>
      </c>
      <c r="D171" t="str">
        <f>TRESMILES!D169</f>
        <v>Gías inferior</v>
      </c>
      <c r="E171" t="str">
        <f>IF(TRESMILES!E169="","",TRESMILES!E169)</f>
        <v/>
      </c>
      <c r="F171" t="str">
        <f>TRESMILES!G169</f>
        <v>42.69335</v>
      </c>
      <c r="G171" s="28" t="str">
        <f>TRESMILES!H169</f>
        <v>0.47119</v>
      </c>
      <c r="H171">
        <f>TRESMILES!F169</f>
        <v>3001</v>
      </c>
      <c r="I171" t="str">
        <f>IF(TRESMILES!I169="","",TRESMILES!I169)</f>
        <v>F</v>
      </c>
      <c r="J171" t="str">
        <f>IF(TRESMILES!J169="","No hay",TRESMILES!J169)</f>
        <v>Nuevo Sostremetries 2023 3000,59 m y 13,47 m prominencia</v>
      </c>
    </row>
    <row r="172" spans="1:10" x14ac:dyDescent="0.35">
      <c r="A172" t="str">
        <f>TRESMILES!A170</f>
        <v>Francia</v>
      </c>
      <c r="B172" t="str">
        <f>TRESMILES!B170</f>
        <v>Occitania</v>
      </c>
      <c r="C172" t="str">
        <f>TRESMILES!C170</f>
        <v>PIRINEOS. Pic Long - Néouvielle</v>
      </c>
      <c r="D172" t="str">
        <f>TRESMILES!D170</f>
        <v>Pic Long</v>
      </c>
      <c r="E172" t="str">
        <f>IF(TRESMILES!E170="","",TRESMILES!E170)</f>
        <v/>
      </c>
      <c r="F172" t="str">
        <f>TRESMILES!G170</f>
        <v>42.800827</v>
      </c>
      <c r="G172" s="28" t="str">
        <f>TRESMILES!H170</f>
        <v>0.100127</v>
      </c>
      <c r="H172">
        <f>TRESMILES!F170</f>
        <v>3192</v>
      </c>
      <c r="I172" t="str">
        <f>IF(TRESMILES!I170="","",TRESMILES!I170)</f>
        <v>PD+</v>
      </c>
      <c r="J172" t="str">
        <f>IF(TRESMILES!J170="","No hay",TRESMILES!J170)</f>
        <v>No hay</v>
      </c>
    </row>
    <row r="173" spans="1:10" x14ac:dyDescent="0.35">
      <c r="A173" t="str">
        <f>TRESMILES!A171</f>
        <v>Francia</v>
      </c>
      <c r="B173" t="str">
        <f>TRESMILES!B171</f>
        <v>Occitania</v>
      </c>
      <c r="C173" t="str">
        <f>TRESMILES!C171</f>
        <v>PIRINEOS. Pic Long - Néouvielle</v>
      </c>
      <c r="D173" t="str">
        <f>TRESMILES!D171</f>
        <v>Pic Campbieil</v>
      </c>
      <c r="E173" t="str">
        <f>IF(TRESMILES!E171="","",TRESMILES!E171)</f>
        <v/>
      </c>
      <c r="F173" t="str">
        <f>TRESMILES!G171</f>
        <v>42.792031</v>
      </c>
      <c r="G173" s="28" t="str">
        <f>TRESMILES!H171</f>
        <v>0.119707</v>
      </c>
      <c r="H173">
        <f>TRESMILES!F171</f>
        <v>3173</v>
      </c>
      <c r="I173" t="str">
        <f>IF(TRESMILES!I171="","",TRESMILES!I171)</f>
        <v>F</v>
      </c>
      <c r="J173" t="str">
        <f>IF(TRESMILES!J171="","No hay",TRESMILES!J171)</f>
        <v>No hay</v>
      </c>
    </row>
    <row r="174" spans="1:10" x14ac:dyDescent="0.35">
      <c r="A174" t="str">
        <f>TRESMILES!A172</f>
        <v>Francia</v>
      </c>
      <c r="B174" t="str">
        <f>TRESMILES!B172</f>
        <v>Occitania</v>
      </c>
      <c r="C174" t="str">
        <f>TRESMILES!C172</f>
        <v>PIRINEOS. Pic Long - Néouvielle</v>
      </c>
      <c r="D174" t="str">
        <f>TRESMILES!D172</f>
        <v>Pic Badet</v>
      </c>
      <c r="E174" t="str">
        <f>IF(TRESMILES!E172="","",TRESMILES!E172)</f>
        <v/>
      </c>
      <c r="F174" t="str">
        <f>TRESMILES!G172</f>
        <v>42.797770</v>
      </c>
      <c r="G174" s="28" t="str">
        <f>TRESMILES!H172</f>
        <v>0.104241</v>
      </c>
      <c r="H174">
        <f>TRESMILES!F172</f>
        <v>3160</v>
      </c>
      <c r="I174" t="str">
        <f>IF(TRESMILES!I172="","",TRESMILES!I172)</f>
        <v>PD-</v>
      </c>
      <c r="J174" t="str">
        <f>IF(TRESMILES!J172="","No hay",TRESMILES!J172)</f>
        <v>No hay</v>
      </c>
    </row>
    <row r="175" spans="1:10" x14ac:dyDescent="0.35">
      <c r="A175" t="str">
        <f>TRESMILES!A173</f>
        <v>Francia</v>
      </c>
      <c r="B175" t="str">
        <f>TRESMILES!B173</f>
        <v>Occitania</v>
      </c>
      <c r="C175" t="str">
        <f>TRESMILES!C173</f>
        <v>PIRINEOS. Pic Long - Néouvielle</v>
      </c>
      <c r="D175" t="str">
        <f>TRESMILES!D173</f>
        <v>Pic de Lentilla</v>
      </c>
      <c r="E175" t="str">
        <f>IF(TRESMILES!E173="","",TRESMILES!E173)</f>
        <v/>
      </c>
      <c r="F175" t="str">
        <f>TRESMILES!G173</f>
        <v>42.788858</v>
      </c>
      <c r="G175" s="28" t="str">
        <f>TRESMILES!H173</f>
        <v>0.117127</v>
      </c>
      <c r="H175">
        <f>TRESMILES!F173</f>
        <v>3157</v>
      </c>
      <c r="I175" t="str">
        <f>IF(TRESMILES!I173="","",TRESMILES!I173)</f>
        <v>F</v>
      </c>
      <c r="J175" t="str">
        <f>IF(TRESMILES!J173="","No hay",TRESMILES!J173)</f>
        <v>No hay</v>
      </c>
    </row>
    <row r="176" spans="1:10" x14ac:dyDescent="0.35">
      <c r="A176" t="str">
        <f>TRESMILES!A174</f>
        <v>Francia</v>
      </c>
      <c r="B176" t="str">
        <f>TRESMILES!B174</f>
        <v>Occitania</v>
      </c>
      <c r="C176" t="str">
        <f>TRESMILES!C174</f>
        <v>PIRINEOS. Pic Long - Néouvielle</v>
      </c>
      <c r="D176" t="str">
        <f>TRESMILES!D174</f>
        <v>Aiguille Badet</v>
      </c>
      <c r="E176" t="str">
        <f>IF(TRESMILES!E174="","",TRESMILES!E174)</f>
        <v/>
      </c>
      <c r="F176" t="str">
        <f>TRESMILES!G174</f>
        <v>42.798865</v>
      </c>
      <c r="G176" s="28" t="str">
        <f>TRESMILES!H174</f>
        <v>0.102117</v>
      </c>
      <c r="H176">
        <f>TRESMILES!F174</f>
        <v>3135</v>
      </c>
      <c r="I176" t="str">
        <f>IF(TRESMILES!I174="","",TRESMILES!I174)</f>
        <v>PD+</v>
      </c>
      <c r="J176" t="str">
        <f>IF(TRESMILES!J174="","No hay",TRESMILES!J174)</f>
        <v>No hay</v>
      </c>
    </row>
    <row r="177" spans="1:10" x14ac:dyDescent="0.35">
      <c r="A177" t="str">
        <f>TRESMILES!A175</f>
        <v>Francia</v>
      </c>
      <c r="B177" t="str">
        <f>TRESMILES!B175</f>
        <v>Occitania</v>
      </c>
      <c r="C177" t="str">
        <f>TRESMILES!C175</f>
        <v>PIRINEOS. Pic Long - Néouvielle</v>
      </c>
      <c r="D177" t="str">
        <f>TRESMILES!D175</f>
        <v>Pic de Néouvielle</v>
      </c>
      <c r="E177" t="str">
        <f>IF(TRESMILES!E175="","",TRESMILES!E175)</f>
        <v/>
      </c>
      <c r="F177" t="str">
        <f>TRESMILES!G175</f>
        <v>42.835365</v>
      </c>
      <c r="G177" s="28" t="str">
        <f>TRESMILES!H175</f>
        <v>0.115120</v>
      </c>
      <c r="H177">
        <f>TRESMILES!F175</f>
        <v>3091</v>
      </c>
      <c r="I177" t="str">
        <f>IF(TRESMILES!I175="","",TRESMILES!I175)</f>
        <v>F</v>
      </c>
      <c r="J177" t="str">
        <f>IF(TRESMILES!J175="","No hay",TRESMILES!J175)</f>
        <v>No hay</v>
      </c>
    </row>
    <row r="178" spans="1:10" x14ac:dyDescent="0.35">
      <c r="A178" t="str">
        <f>TRESMILES!A176</f>
        <v>Francia</v>
      </c>
      <c r="B178" t="str">
        <f>TRESMILES!B176</f>
        <v>Occitania</v>
      </c>
      <c r="C178" t="str">
        <f>TRESMILES!C176</f>
        <v>PIRINEOS. Pic Long - Néouvielle</v>
      </c>
      <c r="D178" t="str">
        <f>TRESMILES!D176</f>
        <v>Pic Maou</v>
      </c>
      <c r="E178" t="str">
        <f>IF(TRESMILES!E176="","",TRESMILES!E176)</f>
        <v/>
      </c>
      <c r="F178" t="str">
        <f>TRESMILES!G176</f>
        <v>42.794106</v>
      </c>
      <c r="G178" s="28" t="str">
        <f>TRESMILES!H176</f>
        <v>0.105845</v>
      </c>
      <c r="H178">
        <f>TRESMILES!F176</f>
        <v>3074</v>
      </c>
      <c r="I178" t="str">
        <f>IF(TRESMILES!I176="","",TRESMILES!I176)</f>
        <v>F</v>
      </c>
      <c r="J178" t="str">
        <f>IF(TRESMILES!J176="","No hay",TRESMILES!J176)</f>
        <v>No hay</v>
      </c>
    </row>
    <row r="179" spans="1:10" x14ac:dyDescent="0.35">
      <c r="A179" t="str">
        <f>TRESMILES!A177</f>
        <v>Francia</v>
      </c>
      <c r="B179" t="str">
        <f>TRESMILES!B177</f>
        <v>Occitania</v>
      </c>
      <c r="C179" t="str">
        <f>TRESMILES!C177</f>
        <v>PIRINEOS. Pic Long - Néouvielle</v>
      </c>
      <c r="D179" t="str">
        <f>TRESMILES!D177</f>
        <v>Pic Maubic</v>
      </c>
      <c r="E179" t="str">
        <f>IF(TRESMILES!E177="","",TRESMILES!E177)</f>
        <v/>
      </c>
      <c r="F179" t="str">
        <f>TRESMILES!G177</f>
        <v>42.802745</v>
      </c>
      <c r="G179" s="28" t="str">
        <f>TRESMILES!H177</f>
        <v>0.102922</v>
      </c>
      <c r="H179">
        <f>TRESMILES!F177</f>
        <v>3058</v>
      </c>
      <c r="I179" t="str">
        <f>IF(TRESMILES!I177="","",TRESMILES!I177)</f>
        <v>F</v>
      </c>
      <c r="J179" t="str">
        <f>IF(TRESMILES!J177="","No hay",TRESMILES!J177)</f>
        <v>No hay</v>
      </c>
    </row>
    <row r="180" spans="1:10" x14ac:dyDescent="0.35">
      <c r="A180" t="str">
        <f>TRESMILES!A178</f>
        <v>Francia</v>
      </c>
      <c r="B180" t="str">
        <f>TRESMILES!B178</f>
        <v>Occitania</v>
      </c>
      <c r="C180" t="str">
        <f>TRESMILES!C178</f>
        <v>PIRINEOS. Pic Long - Néouvielle</v>
      </c>
      <c r="D180" t="str">
        <f>TRESMILES!D178</f>
        <v>Pic des Trois Conseillers</v>
      </c>
      <c r="E180" t="str">
        <f>IF(TRESMILES!E178="","",TRESMILES!E178)</f>
        <v/>
      </c>
      <c r="F180" t="str">
        <f>TRESMILES!G178</f>
        <v>42.831160</v>
      </c>
      <c r="G180" s="28" t="str">
        <f>TRESMILES!H178</f>
        <v>0.112932</v>
      </c>
      <c r="H180">
        <f>TRESMILES!F178</f>
        <v>3039</v>
      </c>
      <c r="I180" t="str">
        <f>IF(TRESMILES!I178="","",TRESMILES!I178)</f>
        <v>F</v>
      </c>
      <c r="J180" t="str">
        <f>IF(TRESMILES!J178="","No hay",TRESMILES!J178)</f>
        <v>Dificultad PD por Cap de Long</v>
      </c>
    </row>
    <row r="181" spans="1:10" x14ac:dyDescent="0.35">
      <c r="A181" t="str">
        <f>TRESMILES!A179</f>
        <v>Francia</v>
      </c>
      <c r="B181" t="str">
        <f>TRESMILES!B179</f>
        <v>Occitania</v>
      </c>
      <c r="C181" t="str">
        <f>TRESMILES!C179</f>
        <v>PIRINEOS. Pic Long - Néouvielle</v>
      </c>
      <c r="D181" t="str">
        <f>TRESMILES!D179</f>
        <v>Premier Conseiller</v>
      </c>
      <c r="E181" t="str">
        <f>IF(TRESMILES!E179="","",TRESMILES!E179)</f>
        <v/>
      </c>
      <c r="F181" t="str">
        <f>TRESMILES!G179</f>
        <v>42.829913</v>
      </c>
      <c r="G181" s="28" t="str">
        <f>TRESMILES!H179</f>
        <v>0.109906</v>
      </c>
      <c r="H181">
        <f>TRESMILES!F179</f>
        <v>3035</v>
      </c>
      <c r="I181" t="str">
        <f>IF(TRESMILES!I179="","",TRESMILES!I179)</f>
        <v>PD</v>
      </c>
      <c r="J181" t="str">
        <f>IF(TRESMILES!J179="","No hay",TRESMILES!J179)</f>
        <v>No hay</v>
      </c>
    </row>
    <row r="182" spans="1:10" x14ac:dyDescent="0.35">
      <c r="A182" t="str">
        <f>TRESMILES!A180</f>
        <v>Francia</v>
      </c>
      <c r="B182" t="str">
        <f>TRESMILES!B180</f>
        <v>Occitania</v>
      </c>
      <c r="C182" t="str">
        <f>TRESMILES!C180</f>
        <v>PIRINEOS. Pic Long - Néouvielle</v>
      </c>
      <c r="D182" t="str">
        <f>TRESMILES!D180</f>
        <v>Turon de Néouvielle</v>
      </c>
      <c r="E182" t="str">
        <f>IF(TRESMILES!E180="","",TRESMILES!E180)</f>
        <v/>
      </c>
      <c r="F182" t="str">
        <f>TRESMILES!G180</f>
        <v>42.827772</v>
      </c>
      <c r="G182" s="28" t="str">
        <f>TRESMILES!H180</f>
        <v>0.107750</v>
      </c>
      <c r="H182">
        <f>TRESMILES!F180</f>
        <v>3035</v>
      </c>
      <c r="I182" t="str">
        <f>IF(TRESMILES!I180="","",TRESMILES!I180)</f>
        <v>F</v>
      </c>
      <c r="J182" t="str">
        <f>IF(TRESMILES!J180="","No hay",TRESMILES!J180)</f>
        <v>No hay</v>
      </c>
    </row>
    <row r="183" spans="1:10" x14ac:dyDescent="0.35">
      <c r="A183" t="str">
        <f>TRESMILES!A181</f>
        <v>Francia</v>
      </c>
      <c r="B183" t="str">
        <f>TRESMILES!B181</f>
        <v>Occitania</v>
      </c>
      <c r="C183" t="str">
        <f>TRESMILES!C181</f>
        <v>PIRINEOS. Pic Long - Néouvielle</v>
      </c>
      <c r="D183" t="str">
        <f>TRESMILES!D181</f>
        <v>Pic de Bugarret</v>
      </c>
      <c r="E183" t="str">
        <f>IF(TRESMILES!E181="","",TRESMILES!E181)</f>
        <v/>
      </c>
      <c r="F183" t="str">
        <f>TRESMILES!G181</f>
        <v>42.801006</v>
      </c>
      <c r="G183" s="28" t="str">
        <f>TRESMILES!H181</f>
        <v>0.091522</v>
      </c>
      <c r="H183">
        <f>TRESMILES!F181</f>
        <v>3031</v>
      </c>
      <c r="I183" t="str">
        <f>IF(TRESMILES!I181="","",TRESMILES!I181)</f>
        <v>F</v>
      </c>
      <c r="J183" t="str">
        <f>IF(TRESMILES!J181="","No hay",TRESMILES!J181)</f>
        <v>No hay</v>
      </c>
    </row>
    <row r="184" spans="1:10" x14ac:dyDescent="0.35">
      <c r="A184" t="str">
        <f>TRESMILES!A182</f>
        <v>Francia</v>
      </c>
      <c r="B184" t="str">
        <f>TRESMILES!B182</f>
        <v>Occitania</v>
      </c>
      <c r="C184" t="str">
        <f>TRESMILES!C182</f>
        <v>PIRINEOS. Pic Long - Néouvielle</v>
      </c>
      <c r="D184" t="str">
        <f>TRESMILES!D182</f>
        <v>Pale de Crabounouse</v>
      </c>
      <c r="E184" t="str">
        <f>IF(TRESMILES!E182="","",TRESMILES!E182)</f>
        <v/>
      </c>
      <c r="F184" t="str">
        <f>TRESMILES!G182</f>
        <v>42.803158</v>
      </c>
      <c r="G184" s="28" t="str">
        <f>TRESMILES!H182</f>
        <v>0.088021</v>
      </c>
      <c r="H184">
        <f>TRESMILES!F182</f>
        <v>3021</v>
      </c>
      <c r="I184" t="str">
        <f>IF(TRESMILES!I182="","",TRESMILES!I182)</f>
        <v>F</v>
      </c>
      <c r="J184" t="str">
        <f>IF(TRESMILES!J182="","No hay",TRESMILES!J182)</f>
        <v>No hay</v>
      </c>
    </row>
    <row r="185" spans="1:10" x14ac:dyDescent="0.35">
      <c r="A185" t="str">
        <f>TRESMILES!A183</f>
        <v>Francia</v>
      </c>
      <c r="B185" t="str">
        <f>TRESMILES!B183</f>
        <v>Occitania</v>
      </c>
      <c r="C185" t="str">
        <f>TRESMILES!C183</f>
        <v>PIRINEOS. Pic Long - Néouvielle</v>
      </c>
      <c r="D185" t="str">
        <f>TRESMILES!D183</f>
        <v>Dent d'Estibère-Male</v>
      </c>
      <c r="E185" t="str">
        <f>IF(TRESMILES!E183="","",TRESMILES!E183)</f>
        <v/>
      </c>
      <c r="F185" t="str">
        <f>TRESMILES!G183</f>
        <v>42.800699</v>
      </c>
      <c r="G185" s="28" t="str">
        <f>TRESMILES!H183</f>
        <v>0.094403</v>
      </c>
      <c r="H185">
        <f>TRESMILES!F183</f>
        <v>3017</v>
      </c>
      <c r="I185" t="str">
        <f>IF(TRESMILES!I183="","",TRESMILES!I183)</f>
        <v>F+</v>
      </c>
      <c r="J185" t="str">
        <f>IF(TRESMILES!J183="","No hay",TRESMILES!J183)</f>
        <v>No hay</v>
      </c>
    </row>
    <row r="186" spans="1:10" x14ac:dyDescent="0.35">
      <c r="A186" t="str">
        <f>TRESMILES!A184</f>
        <v>Francia</v>
      </c>
      <c r="B186" t="str">
        <f>TRESMILES!B184</f>
        <v>Occitania</v>
      </c>
      <c r="C186" t="str">
        <f>TRESMILES!C184</f>
        <v>PIRINEOS. Pic Long - Néouvielle</v>
      </c>
      <c r="D186" t="str">
        <f>TRESMILES!D184</f>
        <v>Crabounouse Nord</v>
      </c>
      <c r="E186" t="str">
        <f>IF(TRESMILES!E184="","",TRESMILES!E184)</f>
        <v/>
      </c>
      <c r="F186" t="str">
        <f>TRESMILES!G184</f>
        <v>42.804430</v>
      </c>
      <c r="G186" s="28" t="str">
        <f>TRESMILES!H184</f>
        <v>0.089618</v>
      </c>
      <c r="H186">
        <f>TRESMILES!F184</f>
        <v>3016</v>
      </c>
      <c r="I186" t="str">
        <f>IF(TRESMILES!I184="","",TRESMILES!I184)</f>
        <v>F</v>
      </c>
      <c r="J186" t="str">
        <f>IF(TRESMILES!J184="","No hay",TRESMILES!J184)</f>
        <v>No hay</v>
      </c>
    </row>
    <row r="187" spans="1:10" x14ac:dyDescent="0.35">
      <c r="A187" t="str">
        <f>TRESMILES!A185</f>
        <v>Francia</v>
      </c>
      <c r="B187" t="str">
        <f>TRESMILES!B185</f>
        <v>Occitania</v>
      </c>
      <c r="C187" t="str">
        <f>TRESMILES!C185</f>
        <v>PIRINEOS. Pic Long - Néouvielle</v>
      </c>
      <c r="D187" t="str">
        <f>TRESMILES!D185</f>
        <v>Aiguille Tourrat</v>
      </c>
      <c r="E187" t="str">
        <f>IF(TRESMILES!E185="","",TRESMILES!E185)</f>
        <v/>
      </c>
      <c r="F187" t="str">
        <f>TRESMILES!G185</f>
        <v>42.804820</v>
      </c>
      <c r="G187" s="28" t="str">
        <f>TRESMILES!H185</f>
        <v>0.103683</v>
      </c>
      <c r="H187">
        <f>TRESMILES!F185</f>
        <v>3014</v>
      </c>
      <c r="I187" t="str">
        <f>IF(TRESMILES!I185="","",TRESMILES!I185)</f>
        <v>PD-</v>
      </c>
      <c r="J187" t="str">
        <f>IF(TRESMILES!J185="","No hay",TRESMILES!J185)</f>
        <v>No hay</v>
      </c>
    </row>
    <row r="188" spans="1:10" x14ac:dyDescent="0.35">
      <c r="A188" t="str">
        <f>TRESMILES!A186</f>
        <v>Francia</v>
      </c>
      <c r="B188" t="str">
        <f>TRESMILES!B186</f>
        <v>Occitania</v>
      </c>
      <c r="C188" t="str">
        <f>TRESMILES!C186</f>
        <v>PIRINEOS. Pic Long - Néouvielle</v>
      </c>
      <c r="D188" t="str">
        <f>TRESMILES!D186</f>
        <v>Pointe de Ramougn</v>
      </c>
      <c r="E188" t="str">
        <f>IF(TRESMILES!E186="","",TRESMILES!E186)</f>
        <v/>
      </c>
      <c r="F188" t="str">
        <f>TRESMILES!G186</f>
        <v>42.834818</v>
      </c>
      <c r="G188" s="28" t="str">
        <f>TRESMILES!H186</f>
        <v>0.120163</v>
      </c>
      <c r="H188">
        <f>TRESMILES!F186</f>
        <v>3011</v>
      </c>
      <c r="I188" t="str">
        <f>IF(TRESMILES!I186="","",TRESMILES!I186)</f>
        <v>PD+</v>
      </c>
      <c r="J188" t="str">
        <f>IF(TRESMILES!J186="","No hay",TRESMILES!J186)</f>
        <v>No hay</v>
      </c>
    </row>
    <row r="189" spans="1:10" x14ac:dyDescent="0.35">
      <c r="A189" t="str">
        <f>TRESMILES!A187</f>
        <v>Francia</v>
      </c>
      <c r="B189" t="str">
        <f>TRESMILES!B187</f>
        <v>Occitania</v>
      </c>
      <c r="C189" t="str">
        <f>TRESMILES!C187</f>
        <v>PIRINEOS. Pic Long - Néouvielle</v>
      </c>
      <c r="D189" t="str">
        <f>TRESMILES!D187</f>
        <v>Pointe Reboul-Vidal</v>
      </c>
      <c r="E189" t="str">
        <f>IF(TRESMILES!E187="","",TRESMILES!E187)</f>
        <v/>
      </c>
      <c r="F189" t="str">
        <f>TRESMILES!G187</f>
        <v>42.827556</v>
      </c>
      <c r="G189" s="28" t="str">
        <f>TRESMILES!H187</f>
        <v>0.107605</v>
      </c>
      <c r="H189">
        <f>TRESMILES!F187</f>
        <v>3007</v>
      </c>
      <c r="I189" t="str">
        <f>IF(TRESMILES!I187="","",TRESMILES!I187)</f>
        <v>PD</v>
      </c>
      <c r="J189" t="str">
        <f>IF(TRESMILES!J187="","No hay",TRESMILES!J187)</f>
        <v>No hay</v>
      </c>
    </row>
    <row r="190" spans="1:10" x14ac:dyDescent="0.35">
      <c r="A190" t="str">
        <f>TRESMILES!A188</f>
        <v>Francia</v>
      </c>
      <c r="B190" t="str">
        <f>TRESMILES!B188</f>
        <v>Occitania</v>
      </c>
      <c r="C190" t="str">
        <f>TRESMILES!C188</f>
        <v>PIRINEOS. Pic Long - Néouvielle</v>
      </c>
      <c r="D190" t="str">
        <f>TRESMILES!D188</f>
        <v>Pic d'Estaragne</v>
      </c>
      <c r="E190" t="str">
        <f>IF(TRESMILES!E188="","",TRESMILES!E188)</f>
        <v/>
      </c>
      <c r="F190" t="str">
        <f>TRESMILES!G188</f>
        <v>42.797160</v>
      </c>
      <c r="G190" s="28" t="str">
        <f>TRESMILES!H188</f>
        <v>0.130299</v>
      </c>
      <c r="H190">
        <f>TRESMILES!F188</f>
        <v>3006</v>
      </c>
      <c r="I190" t="str">
        <f>IF(TRESMILES!I188="","",TRESMILES!I188)</f>
        <v>F+</v>
      </c>
      <c r="J190" t="str">
        <f>IF(TRESMILES!J188="","No hay",TRESMILES!J188)</f>
        <v>No hay</v>
      </c>
    </row>
    <row r="191" spans="1:10" x14ac:dyDescent="0.35">
      <c r="A191" t="str">
        <f>TRESMILES!A189</f>
        <v>España-Francia</v>
      </c>
      <c r="B191" t="str">
        <f>TRESMILES!B189</f>
        <v>Cataluña</v>
      </c>
      <c r="C191" t="str">
        <f>TRESMILES!C189</f>
        <v>PIRINEOS. Pica d'Estats</v>
      </c>
      <c r="D191" t="str">
        <f>TRESMILES!D189</f>
        <v>Pica d'Estats</v>
      </c>
      <c r="E191" t="str">
        <f>IF(TRESMILES!E189="","",TRESMILES!E189)</f>
        <v>Pica d'Estats</v>
      </c>
      <c r="F191" t="str">
        <f>TRESMILES!G189</f>
        <v>42.666951</v>
      </c>
      <c r="G191" s="28" t="str">
        <f>TRESMILES!H189</f>
        <v>1.397898</v>
      </c>
      <c r="H191">
        <f>TRESMILES!F189</f>
        <v>3143</v>
      </c>
      <c r="I191" t="str">
        <f>IF(TRESMILES!I189="","",TRESMILES!I189)</f>
        <v>F</v>
      </c>
      <c r="J191" t="str">
        <f>IF(TRESMILES!J189="","No hay",TRESMILES!J189)</f>
        <v>No hay</v>
      </c>
    </row>
    <row r="192" spans="1:10" x14ac:dyDescent="0.35">
      <c r="A192" t="str">
        <f>TRESMILES!A190</f>
        <v>España-Francia</v>
      </c>
      <c r="B192" t="str">
        <f>TRESMILES!B190</f>
        <v>Cataluña</v>
      </c>
      <c r="C192" t="str">
        <f>TRESMILES!C190</f>
        <v>PIRINEOS. Pica d'Estats</v>
      </c>
      <c r="D192" t="str">
        <f>TRESMILES!D190</f>
        <v>Pic de Verdaguer</v>
      </c>
      <c r="E192" t="str">
        <f>IF(TRESMILES!E190="","",TRESMILES!E190)</f>
        <v>Pic de Verdaguer</v>
      </c>
      <c r="F192" t="str">
        <f>TRESMILES!G190</f>
        <v>42.668048</v>
      </c>
      <c r="G192" s="28" t="str">
        <f>TRESMILES!H190</f>
        <v>1.396857</v>
      </c>
      <c r="H192">
        <f>TRESMILES!F190</f>
        <v>3129</v>
      </c>
      <c r="I192" t="str">
        <f>IF(TRESMILES!I190="","",TRESMILES!I190)</f>
        <v>F</v>
      </c>
      <c r="J192" t="str">
        <f>IF(TRESMILES!J190="","No hay",TRESMILES!J190)</f>
        <v>No hay</v>
      </c>
    </row>
    <row r="193" spans="1:10" x14ac:dyDescent="0.35">
      <c r="A193" t="str">
        <f>TRESMILES!A191</f>
        <v>España-Francia</v>
      </c>
      <c r="B193" t="str">
        <f>TRESMILES!B191</f>
        <v>Cataluña</v>
      </c>
      <c r="C193" t="str">
        <f>TRESMILES!C191</f>
        <v>PIRINEOS. Pica d'Estats</v>
      </c>
      <c r="D193" t="str">
        <f>TRESMILES!D191</f>
        <v>Punta de Gabarró</v>
      </c>
      <c r="E193" t="str">
        <f>IF(TRESMILES!E191="","",TRESMILES!E191)</f>
        <v>Punta de Gabarró</v>
      </c>
      <c r="F193" t="str">
        <f>TRESMILES!G191</f>
        <v>42.665468</v>
      </c>
      <c r="G193" s="28" t="str">
        <f>TRESMILES!H191</f>
        <v>1.399877</v>
      </c>
      <c r="H193">
        <f>TRESMILES!F191</f>
        <v>3115</v>
      </c>
      <c r="I193" t="str">
        <f>IF(TRESMILES!I191="","",TRESMILES!I191)</f>
        <v>F+</v>
      </c>
      <c r="J193" t="str">
        <f>IF(TRESMILES!J191="","No hay",TRESMILES!J191)</f>
        <v>No hay</v>
      </c>
    </row>
    <row r="194" spans="1:10" x14ac:dyDescent="0.35">
      <c r="A194" t="str">
        <f>TRESMILES!A192</f>
        <v>Francia</v>
      </c>
      <c r="B194" t="str">
        <f>TRESMILES!B192</f>
        <v>Occitania</v>
      </c>
      <c r="C194" t="str">
        <f>TRESMILES!C192</f>
        <v>PIRINEOS. Pica d'Estats</v>
      </c>
      <c r="D194" t="str">
        <f>TRESMILES!D192</f>
        <v>Montcalm</v>
      </c>
      <c r="E194" t="str">
        <f>IF(TRESMILES!E192="","",TRESMILES!E192)</f>
        <v>Montcalm</v>
      </c>
      <c r="F194" t="str">
        <f>TRESMILES!G192</f>
        <v>42.671886</v>
      </c>
      <c r="G194" s="28" t="str">
        <f>TRESMILES!H192</f>
        <v>1.405987</v>
      </c>
      <c r="H194">
        <f>TRESMILES!F192</f>
        <v>3078</v>
      </c>
      <c r="I194" t="str">
        <f>IF(TRESMILES!I192="","",TRESMILES!I192)</f>
        <v>F</v>
      </c>
      <c r="J194" t="str">
        <f>IF(TRESMILES!J192="","No hay",TRESMILES!J192)</f>
        <v>No hay</v>
      </c>
    </row>
    <row r="195" spans="1:10" x14ac:dyDescent="0.35">
      <c r="A195" t="str">
        <f>TRESMILES!A193</f>
        <v>España-Francia</v>
      </c>
      <c r="B195" t="str">
        <f>TRESMILES!B193</f>
        <v>Cataluña</v>
      </c>
      <c r="C195" t="str">
        <f>TRESMILES!C193</f>
        <v>PIRINEOS. Pica d'Estats</v>
      </c>
      <c r="D195" t="str">
        <f>TRESMILES!D193</f>
        <v>Pic de Sotllo</v>
      </c>
      <c r="E195" t="str">
        <f>IF(TRESMILES!E193="","",TRESMILES!E193)</f>
        <v>Pic de Sotllo</v>
      </c>
      <c r="F195" t="str">
        <f>TRESMILES!G193</f>
        <v>42.668714</v>
      </c>
      <c r="G195" s="28" t="str">
        <f>TRESMILES!H193</f>
        <v>1.387458</v>
      </c>
      <c r="H195">
        <f>TRESMILES!F193</f>
        <v>3073</v>
      </c>
      <c r="I195" t="str">
        <f>IF(TRESMILES!I193="","",TRESMILES!I193)</f>
        <v>F+</v>
      </c>
      <c r="J195" t="str">
        <f>IF(TRESMILES!J193="","No hay",TRESMILES!J193)</f>
        <v>No hay</v>
      </c>
    </row>
    <row r="196" spans="1:10" x14ac:dyDescent="0.35">
      <c r="A196" t="str">
        <f>TRESMILES!A194</f>
        <v>España-Francia</v>
      </c>
      <c r="B196" t="str">
        <f>TRESMILES!B194</f>
        <v>Cataluña</v>
      </c>
      <c r="C196" t="str">
        <f>TRESMILES!C194</f>
        <v>PIRINEOS. Pica d'Estats</v>
      </c>
      <c r="D196" t="str">
        <f>TRESMILES!D194</f>
        <v>Sotllo Nord</v>
      </c>
      <c r="E196" t="str">
        <f>IF(TRESMILES!E194="","",TRESMILES!E194)</f>
        <v>Sotllo Norte</v>
      </c>
      <c r="F196" t="str">
        <f>TRESMILES!G194</f>
        <v>42.669787</v>
      </c>
      <c r="G196" s="28" t="str">
        <f>TRESMILES!H194</f>
        <v>1.387528</v>
      </c>
      <c r="H196">
        <f>TRESMILES!F194</f>
        <v>3058</v>
      </c>
      <c r="I196" t="str">
        <f>IF(TRESMILES!I194="","",TRESMILES!I194)</f>
        <v>F+</v>
      </c>
      <c r="J196" t="str">
        <f>IF(TRESMILES!J194="","No hay",TRESMILES!J194)</f>
        <v>No hay</v>
      </c>
    </row>
    <row r="197" spans="1:10" x14ac:dyDescent="0.35">
      <c r="A197" t="str">
        <f>TRESMILES!A195</f>
        <v>Francia</v>
      </c>
      <c r="B197" t="str">
        <f>TRESMILES!B195</f>
        <v>Occitania</v>
      </c>
      <c r="C197" t="str">
        <f>TRESMILES!C195</f>
        <v>PIRINEOS. Pica d'Estats</v>
      </c>
      <c r="D197" t="str">
        <f>TRESMILES!D195</f>
        <v>Cap de la Coma de Riufred</v>
      </c>
      <c r="E197" t="str">
        <f>IF(TRESMILES!E195="","",TRESMILES!E195)</f>
        <v>Cap de la Coma de Riufred</v>
      </c>
      <c r="F197" t="str">
        <f>TRESMILES!G195</f>
        <v>42.668746</v>
      </c>
      <c r="G197" s="28" t="str">
        <f>TRESMILES!H195</f>
        <v>1.401524</v>
      </c>
      <c r="H197">
        <f>TRESMILES!F195</f>
        <v>3040</v>
      </c>
      <c r="I197" t="str">
        <f>IF(TRESMILES!I195="","",TRESMILES!I195)</f>
        <v>F</v>
      </c>
      <c r="J197" t="str">
        <f>IF(TRESMILES!J195="","No hay",TRESMILES!J195)</f>
        <v>No hay</v>
      </c>
    </row>
    <row r="198" spans="1:10" x14ac:dyDescent="0.35">
      <c r="A198" t="str">
        <f>TRESMILES!A196</f>
        <v>España-Francia</v>
      </c>
      <c r="B198" t="str">
        <f>TRESMILES!B196</f>
        <v>Cataluña</v>
      </c>
      <c r="C198" t="str">
        <f>TRESMILES!C196</f>
        <v>PIRINEOS. Pica d'Estats</v>
      </c>
      <c r="D198" t="str">
        <f>TRESMILES!D196</f>
        <v>Pic Rodó de Canalbona</v>
      </c>
      <c r="E198" t="str">
        <f>IF(TRESMILES!E196="","",TRESMILES!E196)</f>
        <v>Pic Rodó de Canalbona</v>
      </c>
      <c r="F198" t="str">
        <f>TRESMILES!G196</f>
        <v>42.662585</v>
      </c>
      <c r="G198" s="28" t="str">
        <f>TRESMILES!H196</f>
        <v>1.401701</v>
      </c>
      <c r="H198">
        <f>TRESMILES!F196</f>
        <v>3004</v>
      </c>
      <c r="I198" t="str">
        <f>IF(TRESMILES!I196="","",TRESMILES!I196)</f>
        <v>F</v>
      </c>
      <c r="J198" t="str">
        <f>IF(TRESMILES!J196="","No hay",TRESMILES!J196)</f>
        <v>No hay</v>
      </c>
    </row>
    <row r="199" spans="1:10" x14ac:dyDescent="0.35">
      <c r="A199" t="str">
        <f>TRESMILES!A197</f>
        <v>España</v>
      </c>
      <c r="B199" t="str">
        <f>TRESMILES!B197</f>
        <v>Aragón</v>
      </c>
      <c r="C199" t="str">
        <f>TRESMILES!C197</f>
        <v>PIRINEOS. Posets - Eriste</v>
      </c>
      <c r="D199" t="str">
        <f>TRESMILES!D197</f>
        <v>Posets / Llardana</v>
      </c>
      <c r="E199" t="str">
        <f>IF(TRESMILES!E197="","",TRESMILES!E197)</f>
        <v>Tuca de Posets / Punta de Lardana</v>
      </c>
      <c r="F199" t="str">
        <f>TRESMILES!G197</f>
        <v>42.654611</v>
      </c>
      <c r="G199" s="28" t="str">
        <f>TRESMILES!H197</f>
        <v>0.435250</v>
      </c>
      <c r="H199">
        <f>TRESMILES!F197</f>
        <v>3369</v>
      </c>
      <c r="I199" t="str">
        <f>IF(TRESMILES!I197="","",TRESMILES!I197)</f>
        <v>F</v>
      </c>
      <c r="J199" t="str">
        <f>IF(TRESMILES!J197="","No hay",TRESMILES!J197)</f>
        <v>No hay</v>
      </c>
    </row>
    <row r="200" spans="1:10" x14ac:dyDescent="0.35">
      <c r="A200" t="str">
        <f>TRESMILES!A198</f>
        <v>España</v>
      </c>
      <c r="B200" t="str">
        <f>TRESMILES!B198</f>
        <v>Aragón</v>
      </c>
      <c r="C200" t="str">
        <f>TRESMILES!C198</f>
        <v>PIRINEOS. Posets - Eriste</v>
      </c>
      <c r="D200" t="str">
        <f>TRESMILES!D198</f>
        <v>Las Espadas / Llardaneta</v>
      </c>
      <c r="E200" t="str">
        <f>IF(TRESMILES!E198="","",TRESMILES!E198)</f>
        <v>Tuca de les Espades / Punta de Lardaneta</v>
      </c>
      <c r="F200" t="str">
        <f>TRESMILES!G198</f>
        <v>42.649750</v>
      </c>
      <c r="G200" s="28" t="str">
        <f>TRESMILES!H198</f>
        <v>0.426611</v>
      </c>
      <c r="H200">
        <f>TRESMILES!F198</f>
        <v>3328</v>
      </c>
      <c r="I200" t="str">
        <f>IF(TRESMILES!I198="","",TRESMILES!I198)</f>
        <v>PD</v>
      </c>
      <c r="J200" t="str">
        <f>IF(TRESMILES!J198="","No hay",TRESMILES!J198)</f>
        <v>No hay</v>
      </c>
    </row>
    <row r="201" spans="1:10" x14ac:dyDescent="0.35">
      <c r="A201" t="str">
        <f>TRESMILES!A199</f>
        <v>España</v>
      </c>
      <c r="B201" t="str">
        <f>TRESMILES!B199</f>
        <v>Aragón</v>
      </c>
      <c r="C201" t="str">
        <f>TRESMILES!C199</f>
        <v>PIRINEOS. Posets - Eriste</v>
      </c>
      <c r="D201" t="str">
        <f>TRESMILES!D199</f>
        <v>Sin nombre clásico</v>
      </c>
      <c r="E201" t="str">
        <f>IF(TRESMILES!E199="","",TRESMILES!E199)</f>
        <v>Espades SO / Lardaneta SO</v>
      </c>
      <c r="F201" t="str">
        <f>TRESMILES!G199</f>
        <v>42.649472</v>
      </c>
      <c r="G201" s="28" t="str">
        <f>TRESMILES!H199</f>
        <v>0.425444</v>
      </c>
      <c r="H201">
        <f>TRESMILES!F199</f>
        <v>3322</v>
      </c>
      <c r="I201" t="str">
        <f>IF(TRESMILES!I199="","",TRESMILES!I199)</f>
        <v/>
      </c>
      <c r="J201" t="str">
        <f>IF(TRESMILES!J199="","No hay",TRESMILES!J199)</f>
        <v>POSIBLE DISCREPANCIA, ERROR O A ESTUDIAR. Según Alejos, por la posición éste sería "Las Espadas / Llardaneta", pero en OSM no hay ningún pico ahí y, por las altitudes, podían tenerse que intercambiar</v>
      </c>
    </row>
    <row r="202" spans="1:10" x14ac:dyDescent="0.35">
      <c r="A202" t="str">
        <f>TRESMILES!A200</f>
        <v>España</v>
      </c>
      <c r="B202" t="str">
        <f>TRESMILES!B200</f>
        <v>Aragón</v>
      </c>
      <c r="C202" t="str">
        <f>TRESMILES!C200</f>
        <v>PIRINEOS. Posets - Eriste</v>
      </c>
      <c r="D202" t="str">
        <f>TRESMILES!D200</f>
        <v>Tuca de Llardaneta</v>
      </c>
      <c r="E202" t="str">
        <f>IF(TRESMILES!E200="","",TRESMILES!E200)</f>
        <v>Mallo de la Lit / El Tuconet</v>
      </c>
      <c r="F202" t="str">
        <f>TRESMILES!G200</f>
        <v>42.652528</v>
      </c>
      <c r="G202" s="28" t="str">
        <f>TRESMILES!H200</f>
        <v>0.430639</v>
      </c>
      <c r="H202">
        <f>TRESMILES!F200</f>
        <v>3296</v>
      </c>
      <c r="I202" t="str">
        <f>IF(TRESMILES!I200="","",TRESMILES!I200)</f>
        <v>F</v>
      </c>
      <c r="J202" t="str">
        <f>IF(TRESMILES!J200="","No hay",TRESMILES!J200)</f>
        <v>No hay</v>
      </c>
    </row>
    <row r="203" spans="1:10" x14ac:dyDescent="0.35">
      <c r="A203" t="str">
        <f>TRESMILES!A201</f>
        <v>España</v>
      </c>
      <c r="B203" t="str">
        <f>TRESMILES!B201</f>
        <v>Aragón</v>
      </c>
      <c r="C203" t="str">
        <f>TRESMILES!C201</f>
        <v>PIRINEOS. Posets - Eriste</v>
      </c>
      <c r="D203" t="str">
        <f>TRESMILES!D201</f>
        <v>Tuca Llardaneta Suroeste</v>
      </c>
      <c r="E203" t="str">
        <f>IF(TRESMILES!E201="","",TRESMILES!E201)</f>
        <v>Punta de la Lit</v>
      </c>
      <c r="F203" t="str">
        <f>TRESMILES!G201</f>
        <v>42.651556</v>
      </c>
      <c r="G203" s="28" t="str">
        <f>TRESMILES!H201</f>
        <v>0.429000</v>
      </c>
      <c r="H203">
        <f>TRESMILES!F201</f>
        <v>3292</v>
      </c>
      <c r="I203" t="str">
        <f>IF(TRESMILES!I201="","",TRESMILES!I201)</f>
        <v/>
      </c>
      <c r="J203" t="str">
        <f>IF(TRESMILES!J201="","No hay",TRESMILES!J201)</f>
        <v>2025: Sostremetries: 3.292,5 m y 11,1 m de prominencia</v>
      </c>
    </row>
    <row r="204" spans="1:10" x14ac:dyDescent="0.35">
      <c r="A204" t="str">
        <f>TRESMILES!A202</f>
        <v>España</v>
      </c>
      <c r="B204" t="str">
        <f>TRESMILES!B202</f>
        <v>Aragón</v>
      </c>
      <c r="C204" t="str">
        <f>TRESMILES!C202</f>
        <v>PIRINEOS. Posets - Eriste</v>
      </c>
      <c r="D204" t="str">
        <f>TRESMILES!D202</f>
        <v>Tuqueta Roya</v>
      </c>
      <c r="E204" t="str">
        <f>IF(TRESMILES!E202="","",TRESMILES!E202)</f>
        <v>Tuqueta Roya</v>
      </c>
      <c r="F204" t="str">
        <f>TRESMILES!G202</f>
        <v>42.653028</v>
      </c>
      <c r="G204" s="28" t="str">
        <f>TRESMILES!H202</f>
        <v>0.432750</v>
      </c>
      <c r="H204">
        <f>TRESMILES!F202</f>
        <v>3266</v>
      </c>
      <c r="I204" t="str">
        <f>IF(TRESMILES!I202="","",TRESMILES!I202)</f>
        <v>F</v>
      </c>
      <c r="J204" t="str">
        <f>IF(TRESMILES!J202="","No hay",TRESMILES!J202)</f>
        <v>No hay</v>
      </c>
    </row>
    <row r="205" spans="1:10" x14ac:dyDescent="0.35">
      <c r="A205" t="str">
        <f>TRESMILES!A203</f>
        <v>España</v>
      </c>
      <c r="B205" t="str">
        <f>TRESMILES!B203</f>
        <v>Aragón</v>
      </c>
      <c r="C205" t="str">
        <f>TRESMILES!C203</f>
        <v>PIRINEOS. Posets - Eriste</v>
      </c>
      <c r="D205" t="str">
        <f>TRESMILES!D203</f>
        <v>Sin nombre clásico</v>
      </c>
      <c r="E205" t="str">
        <f>IF(TRESMILES!E203="","",TRESMILES!E203)</f>
        <v/>
      </c>
      <c r="F205" t="str">
        <f>TRESMILES!G203</f>
        <v>42.64607</v>
      </c>
      <c r="G205" s="28" t="str">
        <f>TRESMILES!H203</f>
        <v>0.42474</v>
      </c>
      <c r="H205">
        <f>TRESMILES!F203</f>
        <v>3247.8</v>
      </c>
      <c r="I205" t="str">
        <f>IF(TRESMILES!I203="","",TRESMILES!I203)</f>
        <v/>
      </c>
      <c r="J205" t="str">
        <f>IF(TRESMILES!J203="","No hay",TRESMILES!J203)</f>
        <v>2025: Sostremetries lo descubre; 3247,8 m y 10,8 m de prominencia. Su nombre podría ser "Espades S / Lardaneta S", siguiendo la toponimia y lógica del IGEAR. Las coordenadas son, provisionalmente, aproximadas</v>
      </c>
    </row>
    <row r="206" spans="1:10" x14ac:dyDescent="0.35">
      <c r="A206" t="str">
        <f>TRESMILES!A204</f>
        <v>España</v>
      </c>
      <c r="B206" t="str">
        <f>TRESMILES!B204</f>
        <v>Aragón</v>
      </c>
      <c r="C206" t="str">
        <f>TRESMILES!C204</f>
        <v>PIRINEOS. Posets - Eriste</v>
      </c>
      <c r="D206" t="str">
        <f>TRESMILES!D204</f>
        <v>Pico de los Gemelos Ravier</v>
      </c>
      <c r="E206" t="str">
        <f>IF(TRESMILES!E204="","",TRESMILES!E204)</f>
        <v>Punta de las Mardaneras / Tuca d'els Chiminucs S</v>
      </c>
      <c r="F206" t="str">
        <f>TRESMILES!G204</f>
        <v>42.661389</v>
      </c>
      <c r="G206" s="28" t="str">
        <f>TRESMILES!H204</f>
        <v>0.435167</v>
      </c>
      <c r="H206">
        <f>TRESMILES!F204</f>
        <v>3167</v>
      </c>
      <c r="I206" t="str">
        <f>IF(TRESMILES!I204="","",TRESMILES!I204)</f>
        <v>F+</v>
      </c>
      <c r="J206" t="str">
        <f>IF(TRESMILES!J204="","No hay",TRESMILES!J204)</f>
        <v>No hay</v>
      </c>
    </row>
    <row r="207" spans="1:10" x14ac:dyDescent="0.35">
      <c r="A207" t="str">
        <f>TRESMILES!A205</f>
        <v>España</v>
      </c>
      <c r="B207" t="str">
        <f>TRESMILES!B205</f>
        <v>Aragón</v>
      </c>
      <c r="C207" t="str">
        <f>TRESMILES!C205</f>
        <v>PIRINEOS. Posets - Eriste</v>
      </c>
      <c r="D207" t="str">
        <f>TRESMILES!D205</f>
        <v>Pico de Los Veteranos</v>
      </c>
      <c r="E207" t="str">
        <f>IF(TRESMILES!E205="","",TRESMILES!E205)</f>
        <v>Pico de la Montañeta / Tuca d'els Chiminucs N</v>
      </c>
      <c r="F207" t="str">
        <f>TRESMILES!G205</f>
        <v>42.665083</v>
      </c>
      <c r="G207" s="28" t="str">
        <f>TRESMILES!H205</f>
        <v>0.437472</v>
      </c>
      <c r="H207">
        <f>TRESMILES!F205</f>
        <v>3129</v>
      </c>
      <c r="I207" t="str">
        <f>IF(TRESMILES!I205="","",TRESMILES!I205)</f>
        <v>F+</v>
      </c>
      <c r="J207" t="str">
        <f>IF(TRESMILES!J205="","No hay",TRESMILES!J205)</f>
        <v>No hay</v>
      </c>
    </row>
    <row r="208" spans="1:10" x14ac:dyDescent="0.35">
      <c r="A208" t="str">
        <f>TRESMILES!A206</f>
        <v>España</v>
      </c>
      <c r="B208" t="str">
        <f>TRESMILES!B206</f>
        <v>Aragón</v>
      </c>
      <c r="C208" t="str">
        <f>TRESMILES!C206</f>
        <v>PIRINEOS. Posets - Eriste</v>
      </c>
      <c r="D208" t="str">
        <f>TRESMILES!D206</f>
        <v>Pico de Pavots / Tucón Royo</v>
      </c>
      <c r="E208" t="str">
        <f>IF(TRESMILES!E206="","",TRESMILES!E206)</f>
        <v>Tucón Ròyo</v>
      </c>
      <c r="F208" t="str">
        <f>TRESMILES!G206</f>
        <v>42.640806</v>
      </c>
      <c r="G208" s="28" t="str">
        <f>TRESMILES!H206</f>
        <v>0.423917</v>
      </c>
      <c r="H208">
        <f>TRESMILES!F206</f>
        <v>3122</v>
      </c>
      <c r="I208" t="str">
        <f>IF(TRESMILES!I206="","",TRESMILES!I206)</f>
        <v>F</v>
      </c>
      <c r="J208" t="str">
        <f>IF(TRESMILES!J206="","No hay",TRESMILES!J206)</f>
        <v>No hay</v>
      </c>
    </row>
    <row r="209" spans="1:10" x14ac:dyDescent="0.35">
      <c r="A209" t="str">
        <f>TRESMILES!A207</f>
        <v>España</v>
      </c>
      <c r="B209" t="str">
        <f>TRESMILES!B207</f>
        <v>Aragón</v>
      </c>
      <c r="C209" t="str">
        <f>TRESMILES!C207</f>
        <v>PIRINEOS. Posets - Eriste</v>
      </c>
      <c r="D209" t="str">
        <f>TRESMILES!D207</f>
        <v>Diente de Llardana</v>
      </c>
      <c r="E209" t="str">
        <f>IF(TRESMILES!E207="","",TRESMILES!E207)</f>
        <v>Dien de Llardana / Tucón de la Canal Fonda</v>
      </c>
      <c r="F209" t="str">
        <f>TRESMILES!G207</f>
        <v>42.645750</v>
      </c>
      <c r="G209" s="28" t="str">
        <f>TRESMILES!H207</f>
        <v>0.435056</v>
      </c>
      <c r="H209">
        <f>TRESMILES!F207</f>
        <v>3091</v>
      </c>
      <c r="I209" t="str">
        <f>IF(TRESMILES!I207="","",TRESMILES!I207)</f>
        <v>PD</v>
      </c>
      <c r="J209" t="str">
        <f>IF(TRESMILES!J207="","No hay",TRESMILES!J207)</f>
        <v>No hay</v>
      </c>
    </row>
    <row r="210" spans="1:10" x14ac:dyDescent="0.35">
      <c r="A210" t="str">
        <f>TRESMILES!A208</f>
        <v>España</v>
      </c>
      <c r="B210" t="str">
        <f>TRESMILES!B208</f>
        <v>Aragón</v>
      </c>
      <c r="C210" t="str">
        <f>TRESMILES!C208</f>
        <v>PIRINEOS. Posets - Eriste</v>
      </c>
      <c r="D210" t="str">
        <f>TRESMILES!D208</f>
        <v>Pico de la Paúl</v>
      </c>
      <c r="E210" t="str">
        <f>IF(TRESMILES!E208="","",TRESMILES!E208)</f>
        <v>Tuca de la Paúl</v>
      </c>
      <c r="F210" t="str">
        <f>TRESMILES!G208</f>
        <v>42.660417</v>
      </c>
      <c r="G210" s="28" t="str">
        <f>TRESMILES!H208</f>
        <v>0.446083</v>
      </c>
      <c r="H210">
        <f>TRESMILES!F208</f>
        <v>3079</v>
      </c>
      <c r="I210" t="str">
        <f>IF(TRESMILES!I208="","",TRESMILES!I208)</f>
        <v>PD-</v>
      </c>
      <c r="J210" t="str">
        <f>IF(TRESMILES!J208="","No hay",TRESMILES!J208)</f>
        <v>No hay</v>
      </c>
    </row>
    <row r="211" spans="1:10" x14ac:dyDescent="0.35">
      <c r="A211" t="str">
        <f>TRESMILES!A209</f>
        <v>España</v>
      </c>
      <c r="B211" t="str">
        <f>TRESMILES!B209</f>
        <v>Aragón</v>
      </c>
      <c r="C211" t="str">
        <f>TRESMILES!C209</f>
        <v>PIRINEOS. Posets - Eriste</v>
      </c>
      <c r="D211" t="str">
        <f>TRESMILES!D209</f>
        <v>Tuca Forau de la Neu</v>
      </c>
      <c r="E211" t="str">
        <f>IF(TRESMILES!E209="","",TRESMILES!E209)</f>
        <v>Tuca d'el Forau de la Nèu</v>
      </c>
      <c r="F211" t="str">
        <f>TRESMILES!G209</f>
        <v>42.644000</v>
      </c>
      <c r="G211" s="28" t="str">
        <f>TRESMILES!H209</f>
        <v>0.427917</v>
      </c>
      <c r="H211">
        <f>TRESMILES!F209</f>
        <v>3076</v>
      </c>
      <c r="I211" t="str">
        <f>IF(TRESMILES!I209="","",TRESMILES!I209)</f>
        <v>F</v>
      </c>
      <c r="J211" t="str">
        <f>IF(TRESMILES!J209="","No hay",TRESMILES!J209)</f>
        <v>No hay</v>
      </c>
    </row>
    <row r="212" spans="1:10" x14ac:dyDescent="0.35">
      <c r="A212" t="str">
        <f>TRESMILES!A210</f>
        <v>España</v>
      </c>
      <c r="B212" t="str">
        <f>TRESMILES!B210</f>
        <v>Aragón</v>
      </c>
      <c r="C212" t="str">
        <f>TRESMILES!C210</f>
        <v>PIRINEOS. Posets - Eriste</v>
      </c>
      <c r="D212" t="str">
        <f>TRESMILES!D210</f>
        <v>Pico Inferior de la Paúl</v>
      </c>
      <c r="E212" t="str">
        <f>IF(TRESMILES!E210="","",TRESMILES!E210)</f>
        <v>Tuca de la Collada de la Paúl</v>
      </c>
      <c r="F212" t="str">
        <f>TRESMILES!G210</f>
        <v>42.658528</v>
      </c>
      <c r="G212" s="28" t="str">
        <f>TRESMILES!H210</f>
        <v>0.443444</v>
      </c>
      <c r="H212">
        <f>TRESMILES!F210</f>
        <v>3075</v>
      </c>
      <c r="I212" t="str">
        <f>IF(TRESMILES!I210="","",TRESMILES!I210)</f>
        <v>PD-</v>
      </c>
      <c r="J212" t="str">
        <f>IF(TRESMILES!J210="","No hay",TRESMILES!J210)</f>
        <v>No hay</v>
      </c>
    </row>
    <row r="213" spans="1:10" x14ac:dyDescent="0.35">
      <c r="A213" t="str">
        <f>TRESMILES!A211</f>
        <v>España</v>
      </c>
      <c r="B213" t="str">
        <f>TRESMILES!B211</f>
        <v>Aragón</v>
      </c>
      <c r="C213" t="str">
        <f>TRESMILES!C211</f>
        <v>PIRINEOS. Posets - Eriste</v>
      </c>
      <c r="D213" t="str">
        <f>TRESMILES!D211</f>
        <v>Pico de Bardamina</v>
      </c>
      <c r="E213" t="str">
        <f>IF(TRESMILES!E211="","",TRESMILES!E211)</f>
        <v>Tuca de Bardamina / Tuca de Posets de Benàs</v>
      </c>
      <c r="F213" t="str">
        <f>TRESMILES!G211</f>
        <v>42.662389</v>
      </c>
      <c r="G213" s="28" t="str">
        <f>TRESMILES!H211</f>
        <v>0.451000</v>
      </c>
      <c r="H213">
        <f>TRESMILES!F211</f>
        <v>3068</v>
      </c>
      <c r="I213" t="str">
        <f>IF(TRESMILES!I211="","",TRESMILES!I211)</f>
        <v>F</v>
      </c>
      <c r="J213" t="str">
        <f>IF(TRESMILES!J211="","No hay",TRESMILES!J211)</f>
        <v>No hay</v>
      </c>
    </row>
    <row r="214" spans="1:10" x14ac:dyDescent="0.35">
      <c r="A214" t="str">
        <f>TRESMILES!A212</f>
        <v>España</v>
      </c>
      <c r="B214" t="str">
        <f>TRESMILES!B212</f>
        <v>Aragón</v>
      </c>
      <c r="C214" t="str">
        <f>TRESMILES!C212</f>
        <v>PIRINEOS. Posets - Eriste</v>
      </c>
      <c r="D214" t="str">
        <f>TRESMILES!D212</f>
        <v>Gran Pico de Eriste</v>
      </c>
      <c r="E214" t="str">
        <f>IF(TRESMILES!E212="","",TRESMILES!E212)</f>
        <v>Punta Alta d'es Lenérs / Tuca de Bagüeñola Gran</v>
      </c>
      <c r="F214" t="str">
        <f>TRESMILES!G212</f>
        <v>42.625028</v>
      </c>
      <c r="G214" s="28" t="str">
        <f>TRESMILES!H212</f>
        <v>0.409333</v>
      </c>
      <c r="H214">
        <f>TRESMILES!F212</f>
        <v>3056</v>
      </c>
      <c r="I214" t="str">
        <f>IF(TRESMILES!I212="","",TRESMILES!I212)</f>
        <v>PD-</v>
      </c>
      <c r="J214" t="str">
        <f>IF(TRESMILES!J212="","No hay",TRESMILES!J212)</f>
        <v>Otro nombre en el historial OSM es "Pico Eriste Gran"</v>
      </c>
    </row>
    <row r="215" spans="1:10" x14ac:dyDescent="0.35">
      <c r="A215" t="str">
        <f>TRESMILES!A213</f>
        <v>España</v>
      </c>
      <c r="B215" t="str">
        <f>TRESMILES!B213</f>
        <v>Aragón</v>
      </c>
      <c r="C215" t="str">
        <f>TRESMILES!C213</f>
        <v>PIRINEOS. Posets - Eriste</v>
      </c>
      <c r="D215" t="str">
        <f>TRESMILES!D213</f>
        <v>Pico de Eriste Sur</v>
      </c>
      <c r="E215" t="str">
        <f>IF(TRESMILES!E213="","",TRESMILES!E213)</f>
        <v>Punta de Peña Solana / Tuca de Bagüeñola S</v>
      </c>
      <c r="F215" t="str">
        <f>TRESMILES!G213</f>
        <v>42.623250</v>
      </c>
      <c r="G215" s="28" t="str">
        <f>TRESMILES!H213</f>
        <v>0.409028</v>
      </c>
      <c r="H215">
        <f>TRESMILES!F213</f>
        <v>3041</v>
      </c>
      <c r="I215" t="str">
        <f>IF(TRESMILES!I213="","",TRESMILES!I213)</f>
        <v>F+</v>
      </c>
      <c r="J215" t="str">
        <f>IF(TRESMILES!J213="","No hay",TRESMILES!J213)</f>
        <v>No hay</v>
      </c>
    </row>
    <row r="216" spans="1:10" x14ac:dyDescent="0.35">
      <c r="A216" t="str">
        <f>TRESMILES!A214</f>
        <v>España</v>
      </c>
      <c r="B216" t="str">
        <f>TRESMILES!B214</f>
        <v>Aragón</v>
      </c>
      <c r="C216" t="str">
        <f>TRESMILES!C214</f>
        <v>PIRINEOS. Posets - Eriste</v>
      </c>
      <c r="D216" t="str">
        <f>TRESMILES!D214</f>
        <v>Pico Beraldi / Eriste Norte</v>
      </c>
      <c r="E216" t="str">
        <f>IF(TRESMILES!E214="","",TRESMILES!E214)</f>
        <v>Tuca de Bagüeñola N</v>
      </c>
      <c r="F216" t="str">
        <f>TRESMILES!G214</f>
        <v>42.626611</v>
      </c>
      <c r="G216" s="28" t="str">
        <f>TRESMILES!H214</f>
        <v>0.413083</v>
      </c>
      <c r="H216">
        <f>TRESMILES!F214</f>
        <v>3031</v>
      </c>
      <c r="I216" t="str">
        <f>IF(TRESMILES!I214="","",TRESMILES!I214)</f>
        <v>PD-</v>
      </c>
      <c r="J216" t="str">
        <f>IF(TRESMILES!J214="","No hay",TRESMILES!J214)</f>
        <v>No hay</v>
      </c>
    </row>
    <row r="217" spans="1:10" x14ac:dyDescent="0.35">
      <c r="A217" t="str">
        <f>TRESMILES!A215</f>
        <v>España</v>
      </c>
      <c r="B217" t="str">
        <f>TRESMILES!B215</f>
        <v>Aragón</v>
      </c>
      <c r="C217" t="str">
        <f>TRESMILES!C215</f>
        <v>PIRINEOS. Posets - Eriste</v>
      </c>
      <c r="D217" t="str">
        <f>TRESMILES!D215</f>
        <v>Pico de la Forqueta / Turets</v>
      </c>
      <c r="E217" t="str">
        <f>IF(TRESMILES!E215="","",TRESMILES!E215)</f>
        <v>Tuca de la Forqueta N</v>
      </c>
      <c r="F217" t="str">
        <f>TRESMILES!G215</f>
        <v>42.631556</v>
      </c>
      <c r="G217" s="28" t="str">
        <f>TRESMILES!H215</f>
        <v>0.425722</v>
      </c>
      <c r="H217">
        <f>TRESMILES!F215</f>
        <v>3008</v>
      </c>
      <c r="I217" t="str">
        <f>IF(TRESMILES!I215="","",TRESMILES!I215)</f>
        <v>F</v>
      </c>
      <c r="J217" t="str">
        <f>IF(TRESMILES!J215="","No hay",TRESMILES!J215)</f>
        <v>No hay</v>
      </c>
    </row>
    <row r="218" spans="1:10" x14ac:dyDescent="0.35">
      <c r="A218" t="str">
        <f>TRESMILES!A216</f>
        <v>España</v>
      </c>
      <c r="B218" t="str">
        <f>TRESMILES!B216</f>
        <v>Aragón</v>
      </c>
      <c r="C218" t="str">
        <f>TRESMILES!C216</f>
        <v>PIRINEOS. Posets - Eriste</v>
      </c>
      <c r="D218" t="str">
        <f>TRESMILES!D216</f>
        <v>Pico SE de la Forqueta</v>
      </c>
      <c r="E218" t="str">
        <f>IF(TRESMILES!E216="","",TRESMILES!E216)</f>
        <v>Tuca de la Forqueta S</v>
      </c>
      <c r="F218" t="str">
        <f>TRESMILES!G216</f>
        <v>42.630722</v>
      </c>
      <c r="G218" s="28" t="str">
        <f>TRESMILES!H216</f>
        <v>0.426639</v>
      </c>
      <c r="H218">
        <f>TRESMILES!F216</f>
        <v>3004</v>
      </c>
      <c r="I218" t="str">
        <f>IF(TRESMILES!I216="","",TRESMILES!I216)</f>
        <v>F</v>
      </c>
      <c r="J218" t="str">
        <f>IF(TRESMILES!J216="","No hay",TRESMILES!J216)</f>
        <v>No hay</v>
      </c>
    </row>
    <row r="219" spans="1:10" x14ac:dyDescent="0.35">
      <c r="A219" t="str">
        <f>TRESMILES!A217</f>
        <v>España-Francia</v>
      </c>
      <c r="B219" t="str">
        <f>TRESMILES!B217</f>
        <v>Aragón</v>
      </c>
      <c r="C219" t="str">
        <f>TRESMILES!C217</f>
        <v>PIRINEOS. Vignemale</v>
      </c>
      <c r="D219" t="str">
        <f>TRESMILES!D217</f>
        <v>Gran Vignemale / Pique Longue</v>
      </c>
      <c r="E219" t="str">
        <f>IF(TRESMILES!E217="","",TRESMILES!E217)</f>
        <v>Punda de Camachibosa / Viñamala</v>
      </c>
      <c r="F219" t="str">
        <f>TRESMILES!G217</f>
        <v>42.774000</v>
      </c>
      <c r="G219" s="28" t="str">
        <f>TRESMILES!H217</f>
        <v>-0.147306</v>
      </c>
      <c r="H219">
        <f>TRESMILES!F217</f>
        <v>3299</v>
      </c>
      <c r="I219" t="str">
        <f>IF(TRESMILES!I217="","",TRESMILES!I217)</f>
        <v>F+</v>
      </c>
      <c r="J219" t="str">
        <f>IF(TRESMILES!J217="","No hay",TRESMILES!J217)</f>
        <v>No hay</v>
      </c>
    </row>
    <row r="220" spans="1:10" x14ac:dyDescent="0.35">
      <c r="A220" t="str">
        <f>TRESMILES!A218</f>
        <v>España-Francia</v>
      </c>
      <c r="B220" t="str">
        <f>TRESMILES!B218</f>
        <v>Aragón</v>
      </c>
      <c r="C220" t="str">
        <f>TRESMILES!C218</f>
        <v>PIRINEOS. Vignemale</v>
      </c>
      <c r="D220" t="str">
        <f>TRESMILES!D218</f>
        <v>Pico del Clot de la Hount</v>
      </c>
      <c r="E220" t="str">
        <f>IF(TRESMILES!E218="","",TRESMILES!E218)</f>
        <v>Punda dero Clot dera Fuen</v>
      </c>
      <c r="F220" t="str">
        <f>TRESMILES!G218</f>
        <v>42.773139</v>
      </c>
      <c r="G220" s="28" t="str">
        <f>TRESMILES!H218</f>
        <v>-0.149750</v>
      </c>
      <c r="H220">
        <f>TRESMILES!F218</f>
        <v>3291</v>
      </c>
      <c r="I220" t="str">
        <f>IF(TRESMILES!I218="","",TRESMILES!I218)</f>
        <v>F</v>
      </c>
      <c r="J220" t="str">
        <f>IF(TRESMILES!J218="","No hay",TRESMILES!J218)</f>
        <v>No hay</v>
      </c>
    </row>
    <row r="221" spans="1:10" x14ac:dyDescent="0.35">
      <c r="A221" t="str">
        <f>TRESMILES!A219</f>
        <v>España-Francia</v>
      </c>
      <c r="B221" t="str">
        <f>TRESMILES!B219</f>
        <v>Aragón</v>
      </c>
      <c r="C221" t="str">
        <f>TRESMILES!C219</f>
        <v>PIRINEOS. Vignemale</v>
      </c>
      <c r="D221" t="str">
        <f>TRESMILES!D219</f>
        <v>Pico de Cerbillona</v>
      </c>
      <c r="E221" t="str">
        <f>IF(TRESMILES!E219="","",TRESMILES!E219)</f>
        <v>Punda dero Zerbillonar</v>
      </c>
      <c r="F221" t="str">
        <f>TRESMILES!G219</f>
        <v>42.769222</v>
      </c>
      <c r="G221" s="28" t="str">
        <f>TRESMILES!H219</f>
        <v>-0.149806</v>
      </c>
      <c r="H221">
        <f>TRESMILES!F219</f>
        <v>3248</v>
      </c>
      <c r="I221" t="str">
        <f>IF(TRESMILES!I219="","",TRESMILES!I219)</f>
        <v>F</v>
      </c>
      <c r="J221" t="str">
        <f>IF(TRESMILES!J219="","No hay",TRESMILES!J219)</f>
        <v>No hay</v>
      </c>
    </row>
    <row r="222" spans="1:10" x14ac:dyDescent="0.35">
      <c r="A222" t="str">
        <f>TRESMILES!A220</f>
        <v>España-Francia</v>
      </c>
      <c r="B222" t="str">
        <f>TRESMILES!B220</f>
        <v>Aragón</v>
      </c>
      <c r="C222" t="str">
        <f>TRESMILES!C220</f>
        <v>PIRINEOS. Vignemale</v>
      </c>
      <c r="D222" t="str">
        <f>TRESMILES!D220</f>
        <v>Pico Central</v>
      </c>
      <c r="E222" t="str">
        <f>IF(TRESMILES!E220="","",TRESMILES!E220)</f>
        <v>Punda dera Blanquera</v>
      </c>
      <c r="F222" t="str">
        <f>TRESMILES!G220</f>
        <v>42.768361</v>
      </c>
      <c r="G222" s="28" t="str">
        <f>TRESMILES!H220</f>
        <v>-0.146583</v>
      </c>
      <c r="H222">
        <f>TRESMILES!F220</f>
        <v>3227</v>
      </c>
      <c r="I222" t="str">
        <f>IF(TRESMILES!I220="","",TRESMILES!I220)</f>
        <v>F</v>
      </c>
      <c r="J222" t="str">
        <f>IF(TRESMILES!J220="","No hay",TRESMILES!J220)</f>
        <v>No hay</v>
      </c>
    </row>
    <row r="223" spans="1:10" x14ac:dyDescent="0.35">
      <c r="A223" t="str">
        <f>TRESMILES!A221</f>
        <v>España-Francia</v>
      </c>
      <c r="B223" t="str">
        <f>TRESMILES!B221</f>
        <v>Aragón</v>
      </c>
      <c r="C223" t="str">
        <f>TRESMILES!C221</f>
        <v>PIRINEOS. Vignemale</v>
      </c>
      <c r="D223" t="str">
        <f>TRESMILES!D221</f>
        <v>Monferrat</v>
      </c>
      <c r="E223" t="str">
        <f>IF(TRESMILES!E221="","",TRESMILES!E221)</f>
        <v>Pico de Monferrato</v>
      </c>
      <c r="F223" t="str">
        <f>TRESMILES!G221</f>
        <v>42.766333</v>
      </c>
      <c r="G223" s="28" t="str">
        <f>TRESMILES!H221</f>
        <v>-0.138361</v>
      </c>
      <c r="H223">
        <f>TRESMILES!F221</f>
        <v>3217</v>
      </c>
      <c r="I223" t="str">
        <f>IF(TRESMILES!I221="","",TRESMILES!I221)</f>
        <v>PD-</v>
      </c>
      <c r="J223" t="str">
        <f>IF(TRESMILES!J221="","No hay",TRESMILES!J221)</f>
        <v>No hay</v>
      </c>
    </row>
    <row r="224" spans="1:10" x14ac:dyDescent="0.35">
      <c r="A224" t="str">
        <f>TRESMILES!A222</f>
        <v>Francia</v>
      </c>
      <c r="B224" t="str">
        <f>TRESMILES!B222</f>
        <v>Occitania</v>
      </c>
      <c r="C224" t="str">
        <f>TRESMILES!C222</f>
        <v>PIRINEOS. Vignemale</v>
      </c>
      <c r="D224" t="str">
        <f>TRESMILES!D222</f>
        <v>Punta de Chausenque</v>
      </c>
      <c r="E224" t="str">
        <f>IF(TRESMILES!E222="","",TRESMILES!E222)</f>
        <v/>
      </c>
      <c r="F224" t="str">
        <f>TRESMILES!G222</f>
        <v>42.77347</v>
      </c>
      <c r="G224" s="28" t="str">
        <f>TRESMILES!H222</f>
        <v>-0.14230</v>
      </c>
      <c r="H224">
        <f>TRESMILES!F222</f>
        <v>3204</v>
      </c>
      <c r="I224" t="str">
        <f>IF(TRESMILES!I222="","",TRESMILES!I222)</f>
        <v>F</v>
      </c>
      <c r="J224" t="str">
        <f>IF(TRESMILES!J222="","No hay",TRESMILES!J222)</f>
        <v>No hay</v>
      </c>
    </row>
    <row r="225" spans="1:10" x14ac:dyDescent="0.35">
      <c r="A225" t="str">
        <f>TRESMILES!A223</f>
        <v>Francia</v>
      </c>
      <c r="B225" t="str">
        <f>TRESMILES!B223</f>
        <v>Occitania</v>
      </c>
      <c r="C225" t="str">
        <f>TRESMILES!C223</f>
        <v>PIRINEOS. Vignemale</v>
      </c>
      <c r="D225" t="str">
        <f>TRESMILES!D223</f>
        <v>Pitón Carré</v>
      </c>
      <c r="E225" t="str">
        <f>IF(TRESMILES!E223="","",TRESMILES!E223)</f>
        <v/>
      </c>
      <c r="F225" t="str">
        <f>TRESMILES!G223</f>
        <v>42.77343</v>
      </c>
      <c r="G225" s="28" t="str">
        <f>TRESMILES!H223</f>
        <v>-0.14500</v>
      </c>
      <c r="H225">
        <f>TRESMILES!F223</f>
        <v>3197</v>
      </c>
      <c r="I225" t="str">
        <f>IF(TRESMILES!I223="","",TRESMILES!I223)</f>
        <v>F</v>
      </c>
      <c r="J225" t="str">
        <f>IF(TRESMILES!J223="","No hay",TRESMILES!J223)</f>
        <v>No hay</v>
      </c>
    </row>
    <row r="226" spans="1:10" x14ac:dyDescent="0.35">
      <c r="A226" t="str">
        <f>TRESMILES!A224</f>
        <v>Francia</v>
      </c>
      <c r="B226" t="str">
        <f>TRESMILES!B224</f>
        <v>Occitania</v>
      </c>
      <c r="C226" t="str">
        <f>TRESMILES!C224</f>
        <v>PIRINEOS. Vignemale</v>
      </c>
      <c r="D226" t="str">
        <f>TRESMILES!D224</f>
        <v>Espalda de Chausenque</v>
      </c>
      <c r="E226" t="str">
        <f>IF(TRESMILES!E224="","",TRESMILES!E224)</f>
        <v/>
      </c>
      <c r="F226" t="str">
        <f>TRESMILES!G224</f>
        <v>42.773292</v>
      </c>
      <c r="G226" s="28" t="str">
        <f>TRESMILES!H224</f>
        <v>-0.140018</v>
      </c>
      <c r="H226">
        <f>TRESMILES!F224</f>
        <v>3154</v>
      </c>
      <c r="I226" t="str">
        <f>IF(TRESMILES!I224="","",TRESMILES!I224)</f>
        <v>F</v>
      </c>
      <c r="J226" t="str">
        <f>IF(TRESMILES!J224="","No hay",TRESMILES!J224)</f>
        <v>No hay</v>
      </c>
    </row>
    <row r="227" spans="1:10" x14ac:dyDescent="0.35">
      <c r="A227" t="str">
        <f>TRESMILES!A225</f>
        <v>España-Francia</v>
      </c>
      <c r="B227" t="str">
        <f>TRESMILES!B225</f>
        <v>Aragón</v>
      </c>
      <c r="C227" t="str">
        <f>TRESMILES!C225</f>
        <v>PIRINEOS. Vignemale</v>
      </c>
      <c r="D227" t="str">
        <f>TRESMILES!D225</f>
        <v>Gran Tapou</v>
      </c>
      <c r="E227" t="str">
        <f>IF(TRESMILES!E225="","",TRESMILES!E225)</f>
        <v>Punda de Tapón Gran</v>
      </c>
      <c r="F227" t="str">
        <f>TRESMILES!G225</f>
        <v>42.762806</v>
      </c>
      <c r="G227" s="28" t="str">
        <f>TRESMILES!H225</f>
        <v>-0.135833</v>
      </c>
      <c r="H227">
        <f>TRESMILES!F225</f>
        <v>3151</v>
      </c>
      <c r="I227" t="str">
        <f>IF(TRESMILES!I225="","",TRESMILES!I225)</f>
        <v>F</v>
      </c>
      <c r="J227" t="str">
        <f>IF(TRESMILES!J225="","No hay",TRESMILES!J225)</f>
        <v>No hay</v>
      </c>
    </row>
    <row r="228" spans="1:10" x14ac:dyDescent="0.35">
      <c r="A228" t="str">
        <f>TRESMILES!A226</f>
        <v>España-Francia</v>
      </c>
      <c r="B228" t="str">
        <f>TRESMILES!B226</f>
        <v>Aragón</v>
      </c>
      <c r="C228" t="str">
        <f>TRESMILES!C226</f>
        <v>PIRINEOS. Vignemale</v>
      </c>
      <c r="D228" t="str">
        <f>TRESMILES!D226</f>
        <v>Punta Superior del Tapou</v>
      </c>
      <c r="E228" t="str">
        <f>IF(TRESMILES!E226="","",TRESMILES!E226)</f>
        <v/>
      </c>
      <c r="F228" t="str">
        <f>TRESMILES!G226</f>
        <v>42.764091</v>
      </c>
      <c r="G228" s="28" t="str">
        <f>TRESMILES!H226</f>
        <v>-0.136524</v>
      </c>
      <c r="H228">
        <f>TRESMILES!F226</f>
        <v>3132</v>
      </c>
      <c r="I228" t="str">
        <f>IF(TRESMILES!I226="","",TRESMILES!I226)</f>
        <v>PD+</v>
      </c>
      <c r="J228" t="str">
        <f>IF(TRESMILES!J226="","No hay",TRESMILES!J226)</f>
        <v>POSIBLE DISCREPANCIA, ERROR O A ESTUDIAR. Guía Alejos/INGEAR</v>
      </c>
    </row>
    <row r="229" spans="1:10" x14ac:dyDescent="0.35">
      <c r="A229" t="str">
        <f>TRESMILES!A227</f>
        <v>España-Francia</v>
      </c>
      <c r="B229" t="str">
        <f>TRESMILES!B227</f>
        <v>Aragón</v>
      </c>
      <c r="C229" t="str">
        <f>TRESMILES!C227</f>
        <v>PIRINEOS. Vignemale</v>
      </c>
      <c r="D229" t="str">
        <f>TRESMILES!D227</f>
        <v>Pico del Medio / Pic du Milieu</v>
      </c>
      <c r="E229" t="str">
        <f>IF(TRESMILES!E227="","",TRESMILES!E227)</f>
        <v>Cabieto dera Labaza</v>
      </c>
      <c r="F229" t="str">
        <f>TRESMILES!G227</f>
        <v>42.761583</v>
      </c>
      <c r="G229" s="28" t="str">
        <f>TRESMILES!H227</f>
        <v>-0.136417</v>
      </c>
      <c r="H229">
        <f>TRESMILES!F227</f>
        <v>3128</v>
      </c>
      <c r="I229" t="str">
        <f>IF(TRESMILES!I227="","",TRESMILES!I227)</f>
        <v>F</v>
      </c>
      <c r="J229" t="str">
        <f>IF(TRESMILES!J227="","No hay",TRESMILES!J227)</f>
        <v>No hay</v>
      </c>
    </row>
    <row r="230" spans="1:10" x14ac:dyDescent="0.35">
      <c r="A230" t="str">
        <f>TRESMILES!A228</f>
        <v>España-Francia</v>
      </c>
      <c r="B230" t="str">
        <f>TRESMILES!B228</f>
        <v>Aragón</v>
      </c>
      <c r="C230" t="str">
        <f>TRESMILES!C228</f>
        <v>PIRINEOS. Vignemale</v>
      </c>
      <c r="D230" t="str">
        <f>TRESMILES!D228</f>
        <v>Punta Inferior del Tapou</v>
      </c>
      <c r="E230" t="str">
        <f>IF(TRESMILES!E228="","",TRESMILES!E228)</f>
        <v>Tetons dera Labaza</v>
      </c>
      <c r="F230" t="str">
        <f>TRESMILES!G228</f>
        <v>42.7635186</v>
      </c>
      <c r="G230" s="28" t="str">
        <f>TRESMILES!H228</f>
        <v>-0.1358584</v>
      </c>
      <c r="H230">
        <f>TRESMILES!F228</f>
        <v>3124</v>
      </c>
      <c r="I230" t="str">
        <f>IF(TRESMILES!I228="","",TRESMILES!I228)</f>
        <v>PD+</v>
      </c>
      <c r="J230" t="str">
        <f>IF(TRESMILES!J228="","No hay",TRESMILES!J228)</f>
        <v>No hay</v>
      </c>
    </row>
    <row r="231" spans="1:10" x14ac:dyDescent="0.35">
      <c r="A231" t="str">
        <f>TRESMILES!A229</f>
        <v>España</v>
      </c>
      <c r="B231" t="str">
        <f>TRESMILES!B229</f>
        <v>Aragón</v>
      </c>
      <c r="C231" t="str">
        <f>TRESMILES!C229</f>
        <v>PIRINEOS. Vignemale</v>
      </c>
      <c r="D231" t="str">
        <f>TRESMILES!D229</f>
        <v>Aguja Superior del Clot de la Hount</v>
      </c>
      <c r="E231" t="str">
        <f>IF(TRESMILES!E229="","",TRESMILES!E229)</f>
        <v>Peña Fiera E</v>
      </c>
      <c r="F231" t="str">
        <f>TRESMILES!G229</f>
        <v>42.773722</v>
      </c>
      <c r="G231" s="28" t="str">
        <f>TRESMILES!H229</f>
        <v>-0.152722</v>
      </c>
      <c r="H231">
        <f>TRESMILES!F229</f>
        <v>3117</v>
      </c>
      <c r="I231" t="str">
        <f>IF(TRESMILES!I229="","",TRESMILES!I229)</f>
        <v>PD+</v>
      </c>
      <c r="J231" t="str">
        <f>IF(TRESMILES!J229="","No hay",TRESMILES!J229)</f>
        <v>POSIBLE DISCREPANCIA, ERROR O A ESTUDIAR. A. a estudiar: prominencia aprox. 8 m máximo</v>
      </c>
    </row>
    <row r="232" spans="1:10" x14ac:dyDescent="0.35">
      <c r="A232" t="str">
        <f>TRESMILES!A230</f>
        <v>España</v>
      </c>
      <c r="B232" t="str">
        <f>TRESMILES!B230</f>
        <v>Aragón</v>
      </c>
      <c r="C232" t="str">
        <f>TRESMILES!C230</f>
        <v>PIRINEOS. Vignemale</v>
      </c>
      <c r="D232" t="str">
        <f>TRESMILES!D230</f>
        <v>Aguja Inferior del Clot de la Hount</v>
      </c>
      <c r="E232" t="str">
        <f>IF(TRESMILES!E230="","",TRESMILES!E230)</f>
        <v>Peña Fiera O</v>
      </c>
      <c r="F232" t="str">
        <f>TRESMILES!G230</f>
        <v>42.774278</v>
      </c>
      <c r="G232" s="28" t="str">
        <f>TRESMILES!H230</f>
        <v>-0.153194</v>
      </c>
      <c r="H232">
        <f>TRESMILES!F230</f>
        <v>3047</v>
      </c>
      <c r="I232" t="str">
        <f>IF(TRESMILES!I230="","",TRESMILES!I230)</f>
        <v>PD+</v>
      </c>
      <c r="J232" t="str">
        <f>IF(TRESMILES!J230="","No hay",TRESMILES!J230)</f>
        <v>No hay</v>
      </c>
    </row>
    <row r="233" spans="1:10" x14ac:dyDescent="0.35">
      <c r="A233" t="str">
        <f>TRESMILES!A231</f>
        <v>España</v>
      </c>
      <c r="B233" t="str">
        <f>TRESMILES!B231</f>
        <v>Aragón</v>
      </c>
      <c r="C233" t="str">
        <f>TRESMILES!C231</f>
        <v>PIRINEOS. Vignemale</v>
      </c>
      <c r="D233" t="str">
        <f>TRESMILES!D231</f>
        <v>Aguja SO de Cerbillona</v>
      </c>
      <c r="E233" t="str">
        <f>IF(TRESMILES!E231="","",TRESMILES!E231)</f>
        <v>Garmo deros Musarez</v>
      </c>
      <c r="F233" t="str">
        <f>TRESMILES!G231</f>
        <v>42.767556</v>
      </c>
      <c r="G233" s="28" t="str">
        <f>TRESMILES!H231</f>
        <v>-0.152500</v>
      </c>
      <c r="H233">
        <f>TRESMILES!F231</f>
        <v>3042</v>
      </c>
      <c r="I233" t="str">
        <f>IF(TRESMILES!I231="","",TRESMILES!I231)</f>
        <v>PD</v>
      </c>
      <c r="J233" t="str">
        <f>IF(TRESMILES!J231="","No hay",TRESMILES!J231)</f>
        <v>No hay</v>
      </c>
    </row>
    <row r="234" spans="1:10" x14ac:dyDescent="0.35">
      <c r="A234" t="str">
        <f>TRESMILES!A232</f>
        <v>Francia</v>
      </c>
      <c r="B234" t="str">
        <f>TRESMILES!B232</f>
        <v>Occitania</v>
      </c>
      <c r="C234" t="str">
        <f>TRESMILES!C232</f>
        <v>PIRINEOS. Vignemale</v>
      </c>
      <c r="D234" t="str">
        <f>TRESMILES!D232</f>
        <v>Petit Vignemale</v>
      </c>
      <c r="E234" t="str">
        <f>IF(TRESMILES!E232="","",TRESMILES!E232)</f>
        <v/>
      </c>
      <c r="F234" t="str">
        <f>TRESMILES!G232</f>
        <v>42.7746990</v>
      </c>
      <c r="G234" s="28" t="str">
        <f>TRESMILES!H232</f>
        <v>-0.1350480</v>
      </c>
      <c r="H234">
        <f>TRESMILES!F232</f>
        <v>3032</v>
      </c>
      <c r="I234" t="str">
        <f>IF(TRESMILES!I232="","",TRESMILES!I232)</f>
        <v>F</v>
      </c>
      <c r="J234" t="str">
        <f>IF(TRESMILES!J232="","No hay",TRESMILES!J232)</f>
        <v>No hay</v>
      </c>
    </row>
    <row r="235" spans="1:10" x14ac:dyDescent="0.35">
      <c r="A235" t="str">
        <f>TRESMILES!A233</f>
        <v>España</v>
      </c>
      <c r="B235" t="str">
        <f>TRESMILES!B233</f>
        <v>Andalucía</v>
      </c>
      <c r="C235" t="str">
        <f>TRESMILES!C233</f>
        <v>SIERRA NEVADA</v>
      </c>
      <c r="D235" t="str">
        <f>TRESMILES!D233</f>
        <v>Pico de Mulhacén</v>
      </c>
      <c r="E235" t="str">
        <f>IF(TRESMILES!E233="","",TRESMILES!E233)</f>
        <v/>
      </c>
      <c r="F235" t="str">
        <f>TRESMILES!G233</f>
        <v>37.0533806</v>
      </c>
      <c r="G235" s="28" t="str">
        <f>TRESMILES!H233</f>
        <v>-3.3115572</v>
      </c>
      <c r="H235">
        <f>TRESMILES!F233</f>
        <v>3479</v>
      </c>
      <c r="I235" t="str">
        <f>IF(TRESMILES!I233="","",TRESMILES!I233)</f>
        <v>Sin clasificar</v>
      </c>
      <c r="J235" t="str">
        <f>IF(TRESMILES!J233="","No hay",TRESMILES!J233)</f>
        <v>No hay</v>
      </c>
    </row>
    <row r="236" spans="1:10" x14ac:dyDescent="0.35">
      <c r="A236" t="str">
        <f>TRESMILES!A234</f>
        <v>España</v>
      </c>
      <c r="B236" t="str">
        <f>TRESMILES!B234</f>
        <v>Andalucía</v>
      </c>
      <c r="C236" t="str">
        <f>TRESMILES!C234</f>
        <v>SIERRA NEVADA</v>
      </c>
      <c r="D236" t="str">
        <f>TRESMILES!D234</f>
        <v>Antecima Sur del Mulhacén</v>
      </c>
      <c r="E236" t="str">
        <f>IF(TRESMILES!E234="","",TRESMILES!E234)</f>
        <v/>
      </c>
      <c r="F236" t="str">
        <f>TRESMILES!G234</f>
        <v>37.0516513</v>
      </c>
      <c r="G236" s="28" t="str">
        <f>TRESMILES!H234</f>
        <v>-3.3104926</v>
      </c>
      <c r="H236">
        <f>TRESMILES!F234</f>
        <v>3427</v>
      </c>
      <c r="I236" t="str">
        <f>IF(TRESMILES!I234="","",TRESMILES!I234)</f>
        <v>Sin clasificar</v>
      </c>
      <c r="J236" t="str">
        <f>IF(TRESMILES!J234="","No hay",TRESMILES!J234)</f>
        <v>No hay</v>
      </c>
    </row>
    <row r="237" spans="1:10" x14ac:dyDescent="0.35">
      <c r="A237" t="str">
        <f>TRESMILES!A235</f>
        <v>España</v>
      </c>
      <c r="B237" t="str">
        <f>TRESMILES!B235</f>
        <v>Andalucía</v>
      </c>
      <c r="C237" t="str">
        <f>TRESMILES!C235</f>
        <v>SIERRA NEVADA</v>
      </c>
      <c r="D237" t="str">
        <f>TRESMILES!D235</f>
        <v>Pico del Veleta</v>
      </c>
      <c r="E237" t="str">
        <f>IF(TRESMILES!E235="","",TRESMILES!E235)</f>
        <v/>
      </c>
      <c r="F237" t="str">
        <f>TRESMILES!G235</f>
        <v>37.0560211</v>
      </c>
      <c r="G237" s="28" t="str">
        <f>TRESMILES!H235</f>
        <v>-3.3656885</v>
      </c>
      <c r="H237">
        <f>TRESMILES!F235</f>
        <v>3396</v>
      </c>
      <c r="I237" t="str">
        <f>IF(TRESMILES!I235="","",TRESMILES!I235)</f>
        <v>Sin clasificar</v>
      </c>
      <c r="J237" t="str">
        <f>IF(TRESMILES!J235="","No hay",TRESMILES!J235)</f>
        <v>No hay</v>
      </c>
    </row>
    <row r="238" spans="1:10" x14ac:dyDescent="0.35">
      <c r="A238" t="str">
        <f>TRESMILES!A236</f>
        <v>España</v>
      </c>
      <c r="B238" t="str">
        <f>TRESMILES!B236</f>
        <v>Andalucía</v>
      </c>
      <c r="C238" t="str">
        <f>TRESMILES!C236</f>
        <v>SIERRA NEVADA</v>
      </c>
      <c r="D238" t="str">
        <f>TRESMILES!D236</f>
        <v>La Alcazaba</v>
      </c>
      <c r="E238" t="str">
        <f>IF(TRESMILES!E236="","",TRESMILES!E236)</f>
        <v/>
      </c>
      <c r="F238" t="str">
        <f>TRESMILES!G236</f>
        <v>37.0678659</v>
      </c>
      <c r="G238" s="28" t="str">
        <f>TRESMILES!H236</f>
        <v>-3.3011576</v>
      </c>
      <c r="H238">
        <f>TRESMILES!F236</f>
        <v>3369</v>
      </c>
      <c r="I238" t="str">
        <f>IF(TRESMILES!I236="","",TRESMILES!I236)</f>
        <v>Sin clasificar</v>
      </c>
      <c r="J238" t="str">
        <f>IF(TRESMILES!J236="","No hay",TRESMILES!J236)</f>
        <v>No hay</v>
      </c>
    </row>
    <row r="239" spans="1:10" x14ac:dyDescent="0.35">
      <c r="A239" t="str">
        <f>TRESMILES!A237</f>
        <v>España</v>
      </c>
      <c r="B239" t="str">
        <f>TRESMILES!B237</f>
        <v>Andalucía</v>
      </c>
      <c r="C239" t="str">
        <f>TRESMILES!C237</f>
        <v>SIERRA NEVADA</v>
      </c>
      <c r="D239" t="str">
        <f>TRESMILES!D237</f>
        <v>Mulhacén II</v>
      </c>
      <c r="E239" t="str">
        <f>IF(TRESMILES!E237="","",TRESMILES!E237)</f>
        <v/>
      </c>
      <c r="F239" t="str">
        <f>TRESMILES!G237</f>
        <v>37.0442468</v>
      </c>
      <c r="G239" s="28" t="str">
        <f>TRESMILES!H237</f>
        <v>-3.3120776</v>
      </c>
      <c r="H239">
        <f>TRESMILES!F237</f>
        <v>3362</v>
      </c>
      <c r="I239" t="str">
        <f>IF(TRESMILES!I237="","",TRESMILES!I237)</f>
        <v>Sin clasificar</v>
      </c>
      <c r="J239" t="str">
        <f>IF(TRESMILES!J237="","No hay",TRESMILES!J237)</f>
        <v>No hay</v>
      </c>
    </row>
    <row r="240" spans="1:10" x14ac:dyDescent="0.35">
      <c r="A240" t="str">
        <f>TRESMILES!A238</f>
        <v>España</v>
      </c>
      <c r="B240" t="str">
        <f>TRESMILES!B238</f>
        <v>Andalucía</v>
      </c>
      <c r="C240" t="str">
        <f>TRESMILES!C238</f>
        <v>SIERRA NEVADA</v>
      </c>
      <c r="D240" t="str">
        <f>TRESMILES!D238</f>
        <v>Salón</v>
      </c>
      <c r="E240" t="str">
        <f>IF(TRESMILES!E238="","",TRESMILES!E238)</f>
        <v/>
      </c>
      <c r="F240" t="str">
        <f>TRESMILES!G238</f>
        <v>37.0560618</v>
      </c>
      <c r="G240" s="28" t="str">
        <f>TRESMILES!H238</f>
        <v>-3.3652027</v>
      </c>
      <c r="H240">
        <f>TRESMILES!F238</f>
        <v>3352</v>
      </c>
      <c r="I240" t="str">
        <f>IF(TRESMILES!I238="","",TRESMILES!I238)</f>
        <v>Sin clasificar</v>
      </c>
      <c r="J240" t="str">
        <f>IF(TRESMILES!J238="","No hay",TRESMILES!J238)</f>
        <v>No hay</v>
      </c>
    </row>
    <row r="241" spans="1:10" x14ac:dyDescent="0.35">
      <c r="A241" t="str">
        <f>TRESMILES!A239</f>
        <v>España</v>
      </c>
      <c r="B241" t="str">
        <f>TRESMILES!B239</f>
        <v>Andalucía</v>
      </c>
      <c r="C241" t="str">
        <f>TRESMILES!C239</f>
        <v>SIERRA NEVADA</v>
      </c>
      <c r="D241" t="str">
        <f>TRESMILES!D239</f>
        <v>Cerro de los Machos</v>
      </c>
      <c r="E241" t="str">
        <f>IF(TRESMILES!E239="","",TRESMILES!E239)</f>
        <v/>
      </c>
      <c r="F241" t="str">
        <f>TRESMILES!G239</f>
        <v>37.0571848</v>
      </c>
      <c r="G241" s="28" t="str">
        <f>TRESMILES!H239</f>
        <v>-3.3575055</v>
      </c>
      <c r="H241">
        <f>TRESMILES!F239</f>
        <v>3329</v>
      </c>
      <c r="I241" t="str">
        <f>IF(TRESMILES!I239="","",TRESMILES!I239)</f>
        <v>Sin clasificar</v>
      </c>
      <c r="J241" t="str">
        <f>IF(TRESMILES!J239="","No hay",TRESMILES!J239)</f>
        <v>No hay</v>
      </c>
    </row>
    <row r="242" spans="1:10" x14ac:dyDescent="0.35">
      <c r="A242" t="str">
        <f>TRESMILES!A240</f>
        <v>España</v>
      </c>
      <c r="B242" t="str">
        <f>TRESMILES!B240</f>
        <v>Andalucía</v>
      </c>
      <c r="C242" t="str">
        <f>TRESMILES!C240</f>
        <v>SIERRA NEVADA</v>
      </c>
      <c r="D242" t="str">
        <f>TRESMILES!D240</f>
        <v>Campanario</v>
      </c>
      <c r="E242" t="str">
        <f>IF(TRESMILES!E240="","",TRESMILES!E240)</f>
        <v/>
      </c>
      <c r="F242" t="str">
        <f>TRESMILES!G240</f>
        <v>37.0560837</v>
      </c>
      <c r="G242" s="28" t="str">
        <f>TRESMILES!H240</f>
        <v>-3.3637113</v>
      </c>
      <c r="H242">
        <f>TRESMILES!F240</f>
        <v>3328</v>
      </c>
      <c r="I242" t="str">
        <f>IF(TRESMILES!I240="","",TRESMILES!I240)</f>
        <v>Sin clasificar</v>
      </c>
      <c r="J242" t="str">
        <f>IF(TRESMILES!J240="","No hay",TRESMILES!J240)</f>
        <v>No hay</v>
      </c>
    </row>
    <row r="243" spans="1:10" x14ac:dyDescent="0.35">
      <c r="A243" t="str">
        <f>TRESMILES!A241</f>
        <v>España</v>
      </c>
      <c r="B243" t="str">
        <f>TRESMILES!B241</f>
        <v>Andalucía</v>
      </c>
      <c r="C243" t="str">
        <f>TRESMILES!C241</f>
        <v>SIERRA NEVADA</v>
      </c>
      <c r="D243" t="str">
        <f>TRESMILES!D241</f>
        <v>Zacatín</v>
      </c>
      <c r="E243" t="str">
        <f>IF(TRESMILES!E241="","",TRESMILES!E241)</f>
        <v/>
      </c>
      <c r="F243" t="str">
        <f>TRESMILES!G241</f>
        <v>37.0560292</v>
      </c>
      <c r="G243" s="28" t="str">
        <f>TRESMILES!H241</f>
        <v>-3.3615108</v>
      </c>
      <c r="H243">
        <f>TRESMILES!F241</f>
        <v>3327</v>
      </c>
      <c r="I243" t="str">
        <f>IF(TRESMILES!I241="","",TRESMILES!I241)</f>
        <v>Sin clasificar</v>
      </c>
      <c r="J243" t="str">
        <f>IF(TRESMILES!J241="","No hay",TRESMILES!J241)</f>
        <v>No hay</v>
      </c>
    </row>
    <row r="244" spans="1:10" x14ac:dyDescent="0.35">
      <c r="A244" t="str">
        <f>TRESMILES!A242</f>
        <v>España</v>
      </c>
      <c r="B244" t="str">
        <f>TRESMILES!B242</f>
        <v>Andalucía</v>
      </c>
      <c r="C244" t="str">
        <f>TRESMILES!C242</f>
        <v>SIERRA NEVADA</v>
      </c>
      <c r="D244" t="str">
        <f>TRESMILES!D242</f>
        <v>Puntal de la Cornisa</v>
      </c>
      <c r="E244" t="str">
        <f>IF(TRESMILES!E242="","",TRESMILES!E242)</f>
        <v/>
      </c>
      <c r="F244" t="str">
        <f>TRESMILES!G242</f>
        <v>37.0628014</v>
      </c>
      <c r="G244" s="28" t="str">
        <f>TRESMILES!H242</f>
        <v>-3.3042643</v>
      </c>
      <c r="H244">
        <f>TRESMILES!F242</f>
        <v>3316</v>
      </c>
      <c r="I244" t="str">
        <f>IF(TRESMILES!I242="","",TRESMILES!I242)</f>
        <v>Sin clasificar</v>
      </c>
      <c r="J244" t="str">
        <f>IF(TRESMILES!J242="","No hay",TRESMILES!J242)</f>
        <v>No hay</v>
      </c>
    </row>
    <row r="245" spans="1:10" x14ac:dyDescent="0.35">
      <c r="A245" t="str">
        <f>TRESMILES!A243</f>
        <v>España</v>
      </c>
      <c r="B245" t="str">
        <f>TRESMILES!B243</f>
        <v>Andalucía</v>
      </c>
      <c r="C245" t="str">
        <f>TRESMILES!C243</f>
        <v>SIERRA NEVADA</v>
      </c>
      <c r="D245" t="str">
        <f>TRESMILES!D243</f>
        <v>Antecima de la Alcazaba</v>
      </c>
      <c r="E245" t="str">
        <f>IF(TRESMILES!E243="","",TRESMILES!E243)</f>
        <v/>
      </c>
      <c r="F245" t="str">
        <f>TRESMILES!G243</f>
        <v>37.0648590</v>
      </c>
      <c r="G245" s="28" t="str">
        <f>TRESMILES!H243</f>
        <v>-3.3034095</v>
      </c>
      <c r="H245">
        <f>TRESMILES!F243</f>
        <v>3315</v>
      </c>
      <c r="I245" t="str">
        <f>IF(TRESMILES!I243="","",TRESMILES!I243)</f>
        <v>Sin clasificar</v>
      </c>
      <c r="J245" t="str">
        <f>IF(TRESMILES!J243="","No hay",TRESMILES!J243)</f>
        <v>No hay</v>
      </c>
    </row>
    <row r="246" spans="1:10" x14ac:dyDescent="0.35">
      <c r="A246" t="str">
        <f>TRESMILES!A244</f>
        <v>España</v>
      </c>
      <c r="B246" t="str">
        <f>TRESMILES!B244</f>
        <v>Andalucía</v>
      </c>
      <c r="C246" t="str">
        <f>TRESMILES!C244</f>
        <v>SIERRA NEVADA</v>
      </c>
      <c r="D246" t="str">
        <f>TRESMILES!D244</f>
        <v>Peñón del Globo</v>
      </c>
      <c r="E246" t="str">
        <f>IF(TRESMILES!E244="","",TRESMILES!E244)</f>
        <v/>
      </c>
      <c r="F246" t="str">
        <f>TRESMILES!G244</f>
        <v>37.0610348</v>
      </c>
      <c r="G246" s="28" t="str">
        <f>TRESMILES!H244</f>
        <v>-3.3010330</v>
      </c>
      <c r="H246">
        <f>TRESMILES!F244</f>
        <v>3296</v>
      </c>
      <c r="I246" t="str">
        <f>IF(TRESMILES!I244="","",TRESMILES!I244)</f>
        <v>Sin clasificar</v>
      </c>
      <c r="J246" t="str">
        <f>IF(TRESMILES!J244="","No hay",TRESMILES!J244)</f>
        <v>No hay</v>
      </c>
    </row>
    <row r="247" spans="1:10" x14ac:dyDescent="0.35">
      <c r="A247" t="str">
        <f>TRESMILES!A245</f>
        <v>España</v>
      </c>
      <c r="B247" t="str">
        <f>TRESMILES!B245</f>
        <v>Andalucía</v>
      </c>
      <c r="C247" t="str">
        <f>TRESMILES!C245</f>
        <v>SIERRA NEVADA</v>
      </c>
      <c r="D247" t="str">
        <f>TRESMILES!D245</f>
        <v>Peñón del Globo Occidental</v>
      </c>
      <c r="E247" t="str">
        <f>IF(TRESMILES!E245="","",TRESMILES!E245)</f>
        <v/>
      </c>
      <c r="F247" t="str">
        <f>TRESMILES!G245</f>
        <v>37.0603942</v>
      </c>
      <c r="G247" s="28" t="str">
        <f>TRESMILES!H245</f>
        <v>-3.2980770</v>
      </c>
      <c r="H247">
        <f>TRESMILES!F245</f>
        <v>3289</v>
      </c>
      <c r="I247" t="str">
        <f>IF(TRESMILES!I245="","",TRESMILES!I245)</f>
        <v>Sin clasificar</v>
      </c>
      <c r="J247" t="str">
        <f>IF(TRESMILES!J245="","No hay",TRESMILES!J245)</f>
        <v>No hay</v>
      </c>
    </row>
    <row r="248" spans="1:10" x14ac:dyDescent="0.35">
      <c r="A248" t="str">
        <f>TRESMILES!A246</f>
        <v>España</v>
      </c>
      <c r="B248" t="str">
        <f>TRESMILES!B246</f>
        <v>Andalucía</v>
      </c>
      <c r="C248" t="str">
        <f>TRESMILES!C246</f>
        <v>SIERRA NEVADA</v>
      </c>
      <c r="D248" t="str">
        <f>TRESMILES!D246</f>
        <v>Puntal de las Siete Lagunas</v>
      </c>
      <c r="E248" t="str">
        <f>IF(TRESMILES!E246="","",TRESMILES!E246)</f>
        <v/>
      </c>
      <c r="F248" t="str">
        <f>TRESMILES!G246</f>
        <v>37.0584555</v>
      </c>
      <c r="G248" s="28" t="str">
        <f>TRESMILES!H246</f>
        <v>-3.3084517</v>
      </c>
      <c r="H248">
        <f>TRESMILES!F246</f>
        <v>3251</v>
      </c>
      <c r="I248" t="str">
        <f>IF(TRESMILES!I246="","",TRESMILES!I246)</f>
        <v>Sin clasificar</v>
      </c>
      <c r="J248" t="str">
        <f>IF(TRESMILES!J246="","No hay",TRESMILES!J246)</f>
        <v>No hay</v>
      </c>
    </row>
    <row r="249" spans="1:10" x14ac:dyDescent="0.35">
      <c r="A249" t="str">
        <f>TRESMILES!A247</f>
        <v>España</v>
      </c>
      <c r="B249" t="str">
        <f>TRESMILES!B247</f>
        <v>Andalucía</v>
      </c>
      <c r="C249" t="str">
        <f>TRESMILES!C247</f>
        <v>SIERRA NEVADA</v>
      </c>
      <c r="D249" t="str">
        <f>TRESMILES!D247</f>
        <v>Tajo de la Virgen</v>
      </c>
      <c r="E249" t="str">
        <f>IF(TRESMILES!E247="","",TRESMILES!E247)</f>
        <v/>
      </c>
      <c r="F249" t="str">
        <f>TRESMILES!G247</f>
        <v>37.0465228</v>
      </c>
      <c r="G249" s="28" t="str">
        <f>TRESMILES!H247</f>
        <v>-3.3783478</v>
      </c>
      <c r="H249">
        <f>TRESMILES!F247</f>
        <v>3239</v>
      </c>
      <c r="I249" t="str">
        <f>IF(TRESMILES!I247="","",TRESMILES!I247)</f>
        <v>Sin clasificar</v>
      </c>
      <c r="J249" t="str">
        <f>IF(TRESMILES!J247="","No hay",TRESMILES!J247)</f>
        <v>No hay</v>
      </c>
    </row>
    <row r="250" spans="1:10" x14ac:dyDescent="0.35">
      <c r="A250" t="str">
        <f>TRESMILES!A248</f>
        <v>España</v>
      </c>
      <c r="B250" t="str">
        <f>TRESMILES!B248</f>
        <v>Andalucía</v>
      </c>
      <c r="C250" t="str">
        <f>TRESMILES!C248</f>
        <v>SIERRA NEVADA</v>
      </c>
      <c r="D250" t="str">
        <f>TRESMILES!D248</f>
        <v>Puntal de Loma Púa</v>
      </c>
      <c r="E250" t="str">
        <f>IF(TRESMILES!E248="","",TRESMILES!E248)</f>
        <v/>
      </c>
      <c r="F250" t="str">
        <f>TRESMILES!G248</f>
        <v>37.0482552</v>
      </c>
      <c r="G250" s="28" t="str">
        <f>TRESMILES!H248</f>
        <v>-3.3713734</v>
      </c>
      <c r="H250">
        <f>TRESMILES!F248</f>
        <v>3226</v>
      </c>
      <c r="I250" t="str">
        <f>IF(TRESMILES!I248="","",TRESMILES!I248)</f>
        <v>Sin clasificar</v>
      </c>
      <c r="J250" t="str">
        <f>IF(TRESMILES!J248="","No hay",TRESMILES!J248)</f>
        <v>No hay</v>
      </c>
    </row>
    <row r="251" spans="1:10" x14ac:dyDescent="0.35">
      <c r="A251" t="str">
        <f>TRESMILES!A249</f>
        <v>España</v>
      </c>
      <c r="B251" t="str">
        <f>TRESMILES!B249</f>
        <v>Andalucía</v>
      </c>
      <c r="C251" t="str">
        <f>TRESMILES!C249</f>
        <v>SIERRA NEVADA</v>
      </c>
      <c r="D251" t="str">
        <f>TRESMILES!D249</f>
        <v>Tajo de la Virgen Central</v>
      </c>
      <c r="E251" t="str">
        <f>IF(TRESMILES!E249="","",TRESMILES!E249)</f>
        <v/>
      </c>
      <c r="F251" t="str">
        <f>TRESMILES!G249</f>
        <v>37.0470049</v>
      </c>
      <c r="G251" s="28" t="str">
        <f>TRESMILES!H249</f>
        <v>-3.3747466</v>
      </c>
      <c r="H251">
        <f>TRESMILES!F249</f>
        <v>3226</v>
      </c>
      <c r="I251" t="str">
        <f>IF(TRESMILES!I249="","",TRESMILES!I249)</f>
        <v>Sin clasificar</v>
      </c>
      <c r="J251" t="str">
        <f>IF(TRESMILES!J249="","No hay",TRESMILES!J249)</f>
        <v>No hay</v>
      </c>
    </row>
    <row r="252" spans="1:10" x14ac:dyDescent="0.35">
      <c r="A252" t="str">
        <f>TRESMILES!A250</f>
        <v>España</v>
      </c>
      <c r="B252" t="str">
        <f>TRESMILES!B250</f>
        <v>Andalucía</v>
      </c>
      <c r="C252" t="str">
        <f>TRESMILES!C250</f>
        <v>SIERRA NEVADA</v>
      </c>
      <c r="D252" t="str">
        <f>TRESMILES!D250</f>
        <v>Puntal de la Caldera</v>
      </c>
      <c r="E252" t="str">
        <f>IF(TRESMILES!E250="","",TRESMILES!E250)</f>
        <v/>
      </c>
      <c r="F252" t="str">
        <f>TRESMILES!G250</f>
        <v>37.0578426</v>
      </c>
      <c r="G252" s="28" t="str">
        <f>TRESMILES!H250</f>
        <v>-3.3271903</v>
      </c>
      <c r="H252">
        <f>TRESMILES!F250</f>
        <v>3222</v>
      </c>
      <c r="I252" t="str">
        <f>IF(TRESMILES!I250="","",TRESMILES!I250)</f>
        <v>Sin clasificar</v>
      </c>
      <c r="J252" t="str">
        <f>IF(TRESMILES!J250="","No hay",TRESMILES!J250)</f>
        <v>No hay</v>
      </c>
    </row>
    <row r="253" spans="1:10" x14ac:dyDescent="0.35">
      <c r="A253" t="str">
        <f>TRESMILES!A251</f>
        <v>España</v>
      </c>
      <c r="B253" t="str">
        <f>TRESMILES!B251</f>
        <v>Andalucía</v>
      </c>
      <c r="C253" t="str">
        <f>TRESMILES!C251</f>
        <v>SIERRA NEVADA</v>
      </c>
      <c r="D253" t="str">
        <f>TRESMILES!D251</f>
        <v>Tajo de la Virgen SW</v>
      </c>
      <c r="E253" t="str">
        <f>IF(TRESMILES!E251="","",TRESMILES!E251)</f>
        <v/>
      </c>
      <c r="F253" t="str">
        <f>TRESMILES!G251</f>
        <v>37.0476543</v>
      </c>
      <c r="G253" s="28" t="str">
        <f>TRESMILES!H251</f>
        <v>-3.3731923</v>
      </c>
      <c r="H253">
        <f>TRESMILES!F251</f>
        <v>3213</v>
      </c>
      <c r="I253" t="str">
        <f>IF(TRESMILES!I251="","",TRESMILES!I251)</f>
        <v>Sin clasificar</v>
      </c>
      <c r="J253" t="str">
        <f>IF(TRESMILES!J251="","No hay",TRESMILES!J251)</f>
        <v>No hay</v>
      </c>
    </row>
    <row r="254" spans="1:10" x14ac:dyDescent="0.35">
      <c r="A254" t="str">
        <f>TRESMILES!A252</f>
        <v>España</v>
      </c>
      <c r="B254" t="str">
        <f>TRESMILES!B252</f>
        <v>Andalucía</v>
      </c>
      <c r="C254" t="str">
        <f>TRESMILES!C252</f>
        <v>SIERRA NEVADA</v>
      </c>
      <c r="D254" t="str">
        <f>TRESMILES!D252</f>
        <v>Tajo de la Virgen Oriental</v>
      </c>
      <c r="E254" t="str">
        <f>IF(TRESMILES!E252="","",TRESMILES!E252)</f>
        <v/>
      </c>
      <c r="F254" t="str">
        <f>TRESMILES!G252</f>
        <v>37.0431620</v>
      </c>
      <c r="G254" s="28" t="str">
        <f>TRESMILES!H252</f>
        <v>-3.3828377</v>
      </c>
      <c r="H254">
        <f>TRESMILES!F252</f>
        <v>3206</v>
      </c>
      <c r="I254" t="str">
        <f>IF(TRESMILES!I252="","",TRESMILES!I252)</f>
        <v>Sin clasificar</v>
      </c>
      <c r="J254" t="str">
        <f>IF(TRESMILES!J252="","No hay",TRESMILES!J252)</f>
        <v>No hay</v>
      </c>
    </row>
    <row r="255" spans="1:10" x14ac:dyDescent="0.35">
      <c r="A255" t="str">
        <f>TRESMILES!A253</f>
        <v>España</v>
      </c>
      <c r="B255" t="str">
        <f>TRESMILES!B253</f>
        <v>Andalucía</v>
      </c>
      <c r="C255" t="str">
        <f>TRESMILES!C253</f>
        <v>SIERRA NEVADA</v>
      </c>
      <c r="D255" t="str">
        <f>TRESMILES!D253</f>
        <v>Tajos del Nevero</v>
      </c>
      <c r="E255" t="str">
        <f>IF(TRESMILES!E253="","",TRESMILES!E253)</f>
        <v/>
      </c>
      <c r="F255" t="str">
        <f>TRESMILES!G253</f>
        <v>37.043333</v>
      </c>
      <c r="G255" s="28" t="str">
        <f>TRESMILES!H253</f>
        <v>-3.389139</v>
      </c>
      <c r="H255">
        <f>TRESMILES!F253</f>
        <v>3198</v>
      </c>
      <c r="I255" t="str">
        <f>IF(TRESMILES!I253="","",TRESMILES!I253)</f>
        <v>Sin clasificar</v>
      </c>
      <c r="J255" t="str">
        <f>IF(TRESMILES!J253="","No hay",TRESMILES!J253)</f>
        <v>No hay</v>
      </c>
    </row>
    <row r="256" spans="1:10" x14ac:dyDescent="0.35">
      <c r="A256" t="str">
        <f>TRESMILES!A254</f>
        <v>España</v>
      </c>
      <c r="B256" t="str">
        <f>TRESMILES!B254</f>
        <v>Andalucía</v>
      </c>
      <c r="C256" t="str">
        <f>TRESMILES!C254</f>
        <v>SIERRA NEVADA</v>
      </c>
      <c r="D256" t="str">
        <f>TRESMILES!D254</f>
        <v>Tajo del Nevero Occidental</v>
      </c>
      <c r="E256" t="str">
        <f>IF(TRESMILES!E254="","",TRESMILES!E254)</f>
        <v/>
      </c>
      <c r="F256" t="str">
        <f>TRESMILES!G254</f>
        <v>37.042875</v>
      </c>
      <c r="G256" s="28" t="str">
        <f>TRESMILES!H254</f>
        <v>-3.390447</v>
      </c>
      <c r="H256">
        <f>TRESMILES!F254</f>
        <v>3193</v>
      </c>
      <c r="I256" t="str">
        <f>IF(TRESMILES!I254="","",TRESMILES!I254)</f>
        <v>Sin clasificar</v>
      </c>
      <c r="J256" t="str">
        <f>IF(TRESMILES!J254="","No hay",TRESMILES!J254)</f>
        <v>No hay</v>
      </c>
    </row>
    <row r="257" spans="1:10" x14ac:dyDescent="0.35">
      <c r="A257" t="str">
        <f>TRESMILES!A255</f>
        <v>España</v>
      </c>
      <c r="B257" t="str">
        <f>TRESMILES!B255</f>
        <v>Andalucía</v>
      </c>
      <c r="C257" t="str">
        <f>TRESMILES!C255</f>
        <v>SIERRA NEVADA</v>
      </c>
      <c r="D257" t="str">
        <f>TRESMILES!D255</f>
        <v>Fraile de Capileira</v>
      </c>
      <c r="E257" t="str">
        <f>IF(TRESMILES!E255="","",TRESMILES!E255)</f>
        <v/>
      </c>
      <c r="F257" t="str">
        <f>TRESMILES!G255</f>
        <v>37.043086</v>
      </c>
      <c r="G257" s="28" t="str">
        <f>TRESMILES!H255</f>
        <v>-3.384028</v>
      </c>
      <c r="H257">
        <f>TRESMILES!F255</f>
        <v>3188</v>
      </c>
      <c r="I257" t="str">
        <f>IF(TRESMILES!I255="","",TRESMILES!I255)</f>
        <v>Sin clasificar</v>
      </c>
      <c r="J257" t="str">
        <f>IF(TRESMILES!J255="","No hay",TRESMILES!J255)</f>
        <v>No hay</v>
      </c>
    </row>
    <row r="258" spans="1:10" x14ac:dyDescent="0.35">
      <c r="A258" t="str">
        <f>TRESMILES!A256</f>
        <v>España</v>
      </c>
      <c r="B258" t="str">
        <f>TRESMILES!B256</f>
        <v>Andalucía</v>
      </c>
      <c r="C258" t="str">
        <f>TRESMILES!C256</f>
        <v>SIERRA NEVADA</v>
      </c>
      <c r="D258" t="str">
        <f>TRESMILES!D256</f>
        <v>Tajo del Nevero Oriental</v>
      </c>
      <c r="E258" t="str">
        <f>IF(TRESMILES!E256="","",TRESMILES!E256)</f>
        <v/>
      </c>
      <c r="F258" t="str">
        <f>TRESMILES!G256</f>
        <v>37.043369</v>
      </c>
      <c r="G258" s="28" t="str">
        <f>TRESMILES!H256</f>
        <v>-3.385772</v>
      </c>
      <c r="H258">
        <f>TRESMILES!F256</f>
        <v>3186</v>
      </c>
      <c r="I258" t="str">
        <f>IF(TRESMILES!I256="","",TRESMILES!I256)</f>
        <v>Sin clasificar</v>
      </c>
      <c r="J258" t="str">
        <f>IF(TRESMILES!J256="","No hay",TRESMILES!J256)</f>
        <v>No hay</v>
      </c>
    </row>
    <row r="259" spans="1:10" x14ac:dyDescent="0.35">
      <c r="A259" t="str">
        <f>TRESMILES!A257</f>
        <v>España</v>
      </c>
      <c r="B259" t="str">
        <f>TRESMILES!B257</f>
        <v>Andalucía</v>
      </c>
      <c r="C259" t="str">
        <f>TRESMILES!C257</f>
        <v>SIERRA NEVADA</v>
      </c>
      <c r="D259" t="str">
        <f>TRESMILES!D257</f>
        <v>Puntal de la Caldera Oriental</v>
      </c>
      <c r="E259" t="str">
        <f>IF(TRESMILES!E257="","",TRESMILES!E257)</f>
        <v/>
      </c>
      <c r="F259" t="str">
        <f>TRESMILES!G257</f>
        <v>37.057461</v>
      </c>
      <c r="G259" s="28" t="str">
        <f>TRESMILES!H257</f>
        <v>-3.324714</v>
      </c>
      <c r="H259">
        <f>TRESMILES!F257</f>
        <v>3184</v>
      </c>
      <c r="I259" t="str">
        <f>IF(TRESMILES!I257="","",TRESMILES!I257)</f>
        <v>Sin clasificar</v>
      </c>
      <c r="J259" t="str">
        <f>IF(TRESMILES!J257="","No hay",TRESMILES!J257)</f>
        <v>No hay</v>
      </c>
    </row>
    <row r="260" spans="1:10" x14ac:dyDescent="0.35">
      <c r="A260" t="str">
        <f>TRESMILES!A258</f>
        <v>España</v>
      </c>
      <c r="B260" t="str">
        <f>TRESMILES!B258</f>
        <v>Andalucía</v>
      </c>
      <c r="C260" t="str">
        <f>TRESMILES!C258</f>
        <v>SIERRA NEVADA</v>
      </c>
      <c r="D260" t="str">
        <f>TRESMILES!D258</f>
        <v>Pico de Loma Pelada</v>
      </c>
      <c r="E260" t="str">
        <f>IF(TRESMILES!E258="","",TRESMILES!E258)</f>
        <v/>
      </c>
      <c r="F260" t="str">
        <f>TRESMILES!G258</f>
        <v>37.0529494</v>
      </c>
      <c r="G260" s="28" t="str">
        <f>TRESMILES!H258</f>
        <v>-3.3323105</v>
      </c>
      <c r="H260">
        <f>TRESMILES!F258</f>
        <v>3183</v>
      </c>
      <c r="I260" t="str">
        <f>IF(TRESMILES!I258="","",TRESMILES!I258)</f>
        <v>Sin clasificar</v>
      </c>
      <c r="J260" t="str">
        <f>IF(TRESMILES!J258="","No hay",TRESMILES!J258)</f>
        <v>No hay</v>
      </c>
    </row>
    <row r="261" spans="1:10" x14ac:dyDescent="0.35">
      <c r="A261" t="str">
        <f>TRESMILES!A259</f>
        <v>España</v>
      </c>
      <c r="B261" t="str">
        <f>TRESMILES!B259</f>
        <v>Andalucía</v>
      </c>
      <c r="C261" t="str">
        <f>TRESMILES!C259</f>
        <v>SIERRA NEVADA</v>
      </c>
      <c r="D261" t="str">
        <f>TRESMILES!D259</f>
        <v>Cerro Pelado</v>
      </c>
      <c r="E261" t="str">
        <f>IF(TRESMILES!E259="","",TRESMILES!E259)</f>
        <v/>
      </c>
      <c r="F261" t="str">
        <f>TRESMILES!G259</f>
        <v>37.1032938</v>
      </c>
      <c r="G261" s="28" t="str">
        <f>TRESMILES!H259</f>
        <v>-3.2536722</v>
      </c>
      <c r="H261">
        <f>TRESMILES!F259</f>
        <v>3182</v>
      </c>
      <c r="I261" t="str">
        <f>IF(TRESMILES!I259="","",TRESMILES!I259)</f>
        <v>Sin clasificar</v>
      </c>
      <c r="J261" t="str">
        <f>IF(TRESMILES!J259="","No hay",TRESMILES!J259)</f>
        <v>No hay</v>
      </c>
    </row>
    <row r="262" spans="1:10" x14ac:dyDescent="0.35">
      <c r="A262" t="str">
        <f>TRESMILES!A260</f>
        <v>España</v>
      </c>
      <c r="B262" t="str">
        <f>TRESMILES!B260</f>
        <v>Andalucía</v>
      </c>
      <c r="C262" t="str">
        <f>TRESMILES!C260</f>
        <v>SIERRA NEVADA</v>
      </c>
      <c r="D262" t="str">
        <f>TRESMILES!D260</f>
        <v>Cerro Boto</v>
      </c>
      <c r="E262" t="str">
        <f>IF(TRESMILES!E260="","",TRESMILES!E260)</f>
        <v/>
      </c>
      <c r="F262" t="str">
        <f>TRESMILES!G260</f>
        <v>37.0552014</v>
      </c>
      <c r="G262" s="28" t="str">
        <f>TRESMILES!H260</f>
        <v>-3.3335433</v>
      </c>
      <c r="H262">
        <f>TRESMILES!F260</f>
        <v>3182</v>
      </c>
      <c r="I262" t="str">
        <f>IF(TRESMILES!I260="","",TRESMILES!I260)</f>
        <v>Sin clasificar</v>
      </c>
      <c r="J262" t="str">
        <f>IF(TRESMILES!J260="","No hay",TRESMILES!J260)</f>
        <v>No hay</v>
      </c>
    </row>
    <row r="263" spans="1:10" x14ac:dyDescent="0.35">
      <c r="A263" t="str">
        <f>TRESMILES!A261</f>
        <v>España</v>
      </c>
      <c r="B263" t="str">
        <f>TRESMILES!B261</f>
        <v>Andalucía</v>
      </c>
      <c r="C263" t="str">
        <f>TRESMILES!C261</f>
        <v>SIERRA NEVADA</v>
      </c>
      <c r="D263" t="str">
        <f>TRESMILES!D261</f>
        <v>Puntal de los Cuartos</v>
      </c>
      <c r="E263" t="str">
        <f>IF(TRESMILES!E261="","",TRESMILES!E261)</f>
        <v/>
      </c>
      <c r="F263" t="str">
        <f>TRESMILES!G261</f>
        <v>37.1106886</v>
      </c>
      <c r="G263" s="28" t="str">
        <f>TRESMILES!H261</f>
        <v>-3.2745004</v>
      </c>
      <c r="H263">
        <f>TRESMILES!F261</f>
        <v>3154</v>
      </c>
      <c r="I263" t="str">
        <f>IF(TRESMILES!I261="","",TRESMILES!I261)</f>
        <v>Sin clasificar</v>
      </c>
      <c r="J263" t="str">
        <f>IF(TRESMILES!J261="","No hay",TRESMILES!J261)</f>
        <v>No hay</v>
      </c>
    </row>
    <row r="264" spans="1:10" x14ac:dyDescent="0.35">
      <c r="A264" t="str">
        <f>TRESMILES!A262</f>
        <v>España</v>
      </c>
      <c r="B264" t="str">
        <f>TRESMILES!B262</f>
        <v>Andalucía</v>
      </c>
      <c r="C264" t="str">
        <f>TRESMILES!C262</f>
        <v>SIERRA NEVADA</v>
      </c>
      <c r="D264" t="str">
        <f>TRESMILES!D262</f>
        <v>Puntal de Laguna Larga</v>
      </c>
      <c r="E264" t="str">
        <f>IF(TRESMILES!E262="","",TRESMILES!E262)</f>
        <v/>
      </c>
      <c r="F264" t="str">
        <f>TRESMILES!G262</f>
        <v>37.0566845</v>
      </c>
      <c r="G264" s="28" t="str">
        <f>TRESMILES!H262</f>
        <v>-3.3303354</v>
      </c>
      <c r="H264">
        <f>TRESMILES!F262</f>
        <v>3153</v>
      </c>
      <c r="I264" t="str">
        <f>IF(TRESMILES!I262="","",TRESMILES!I262)</f>
        <v>Sin clasificar</v>
      </c>
      <c r="J264" t="str">
        <f>IF(TRESMILES!J262="","No hay",TRESMILES!J262)</f>
        <v>No hay</v>
      </c>
    </row>
    <row r="265" spans="1:10" x14ac:dyDescent="0.35">
      <c r="A265" t="str">
        <f>TRESMILES!A263</f>
        <v>España</v>
      </c>
      <c r="B265" t="str">
        <f>TRESMILES!B263</f>
        <v>Andalucía</v>
      </c>
      <c r="C265" t="str">
        <f>TRESMILES!C263</f>
        <v>SIERRA NEVADA</v>
      </c>
      <c r="D265" t="str">
        <f>TRESMILES!D263</f>
        <v>Tozal del Cartujo</v>
      </c>
      <c r="E265" t="str">
        <f>IF(TRESMILES!E263="","",TRESMILES!E263)</f>
        <v/>
      </c>
      <c r="F265" t="str">
        <f>TRESMILES!G263</f>
        <v>37.0395330</v>
      </c>
      <c r="G265" s="28" t="str">
        <f>TRESMILES!H263</f>
        <v>-3.4048781</v>
      </c>
      <c r="H265">
        <f>TRESMILES!F263</f>
        <v>3152</v>
      </c>
      <c r="I265" t="str">
        <f>IF(TRESMILES!I263="","",TRESMILES!I263)</f>
        <v>Sin clasificar</v>
      </c>
      <c r="J265" t="str">
        <f>IF(TRESMILES!J263="","No hay",TRESMILES!J263)</f>
        <v>No hay</v>
      </c>
    </row>
    <row r="266" spans="1:10" x14ac:dyDescent="0.35">
      <c r="A266" t="str">
        <f>TRESMILES!A264</f>
        <v>España</v>
      </c>
      <c r="B266" t="str">
        <f>TRESMILES!B264</f>
        <v>Andalucía</v>
      </c>
      <c r="C266" t="str">
        <f>TRESMILES!C264</f>
        <v>SIERRA NEVADA</v>
      </c>
      <c r="D266" t="str">
        <f>TRESMILES!D264</f>
        <v>Crestón de Río Seco Occidental I</v>
      </c>
      <c r="E266" t="str">
        <f>IF(TRESMILES!E264="","",TRESMILES!E264)</f>
        <v/>
      </c>
      <c r="F266" t="str">
        <f>TRESMILES!G264</f>
        <v>37.0547729</v>
      </c>
      <c r="G266" s="28" t="str">
        <f>TRESMILES!H264</f>
        <v>-3.3518210</v>
      </c>
      <c r="H266">
        <f>TRESMILES!F264</f>
        <v>3152</v>
      </c>
      <c r="I266" t="str">
        <f>IF(TRESMILES!I264="","",TRESMILES!I264)</f>
        <v>Sin clasificar</v>
      </c>
      <c r="J266" t="str">
        <f>IF(TRESMILES!J264="","No hay",TRESMILES!J264)</f>
        <v>No hay</v>
      </c>
    </row>
    <row r="267" spans="1:10" x14ac:dyDescent="0.35">
      <c r="A267" t="str">
        <f>TRESMILES!A265</f>
        <v>España</v>
      </c>
      <c r="B267" t="str">
        <f>TRESMILES!B265</f>
        <v>Andalucía</v>
      </c>
      <c r="C267" t="str">
        <f>TRESMILES!C265</f>
        <v>SIERRA NEVADA</v>
      </c>
      <c r="D267" t="str">
        <f>TRESMILES!D265</f>
        <v>Pico del Cuervo</v>
      </c>
      <c r="E267" t="str">
        <f>IF(TRESMILES!E265="","",TRESMILES!E265)</f>
        <v/>
      </c>
      <c r="F267" t="str">
        <f>TRESMILES!G265</f>
        <v>37.0974837</v>
      </c>
      <c r="G267" s="28" t="str">
        <f>TRESMILES!H265</f>
        <v>-3.2863856</v>
      </c>
      <c r="H267">
        <f>TRESMILES!F265</f>
        <v>3147</v>
      </c>
      <c r="I267" t="str">
        <f>IF(TRESMILES!I265="","",TRESMILES!I265)</f>
        <v>Sin clasificar</v>
      </c>
      <c r="J267" t="str">
        <f>IF(TRESMILES!J265="","No hay",TRESMILES!J265)</f>
        <v>No hay</v>
      </c>
    </row>
    <row r="268" spans="1:10" x14ac:dyDescent="0.35">
      <c r="A268" t="str">
        <f>TRESMILES!A266</f>
        <v>España</v>
      </c>
      <c r="B268" t="str">
        <f>TRESMILES!B266</f>
        <v>Andalucía</v>
      </c>
      <c r="C268" t="str">
        <f>TRESMILES!C266</f>
        <v>SIERRA NEVADA</v>
      </c>
      <c r="D268" t="str">
        <f>TRESMILES!D266</f>
        <v>Crestón de Río Seco Occidental II</v>
      </c>
      <c r="E268" t="str">
        <f>IF(TRESMILES!E266="","",TRESMILES!E266)</f>
        <v/>
      </c>
      <c r="F268" t="str">
        <f>TRESMILES!G266</f>
        <v>37.0537694</v>
      </c>
      <c r="G268" s="28" t="str">
        <f>TRESMILES!H266</f>
        <v>-3.3495654</v>
      </c>
      <c r="H268">
        <f>TRESMILES!F266</f>
        <v>3147</v>
      </c>
      <c r="I268" t="str">
        <f>IF(TRESMILES!I266="","",TRESMILES!I266)</f>
        <v>Sin clasificar</v>
      </c>
      <c r="J268" t="str">
        <f>IF(TRESMILES!J266="","No hay",TRESMILES!J266)</f>
        <v>No hay</v>
      </c>
    </row>
    <row r="269" spans="1:10" x14ac:dyDescent="0.35">
      <c r="A269" t="str">
        <f>TRESMILES!A267</f>
        <v>España</v>
      </c>
      <c r="B269" t="str">
        <f>TRESMILES!B267</f>
        <v>Andalucía</v>
      </c>
      <c r="C269" t="str">
        <f>TRESMILES!C267</f>
        <v>SIERRA NEVADA</v>
      </c>
      <c r="D269" t="str">
        <f>TRESMILES!D267</f>
        <v>Puntal de Vacares</v>
      </c>
      <c r="E269" t="str">
        <f>IF(TRESMILES!E267="","",TRESMILES!E267)</f>
        <v/>
      </c>
      <c r="F269" t="str">
        <f>TRESMILES!G267</f>
        <v>37.0807543</v>
      </c>
      <c r="G269" s="28" t="str">
        <f>TRESMILES!H267</f>
        <v>-3.2886898</v>
      </c>
      <c r="H269">
        <f>TRESMILES!F267</f>
        <v>3144</v>
      </c>
      <c r="I269" t="str">
        <f>IF(TRESMILES!I267="","",TRESMILES!I267)</f>
        <v>Sin clasificar</v>
      </c>
      <c r="J269" t="str">
        <f>IF(TRESMILES!J267="","No hay",TRESMILES!J267)</f>
        <v>No hay</v>
      </c>
    </row>
    <row r="270" spans="1:10" x14ac:dyDescent="0.35">
      <c r="A270" t="str">
        <f>TRESMILES!A268</f>
        <v>España</v>
      </c>
      <c r="B270" t="str">
        <f>TRESMILES!B268</f>
        <v>Andalucía</v>
      </c>
      <c r="C270" t="str">
        <f>TRESMILES!C268</f>
        <v>SIERRA NEVADA</v>
      </c>
      <c r="D270" t="str">
        <f>TRESMILES!D268</f>
        <v>Puntal de Juntillas</v>
      </c>
      <c r="E270" t="str">
        <f>IF(TRESMILES!E268="","",TRESMILES!E268)</f>
        <v/>
      </c>
      <c r="F270" t="str">
        <f>TRESMILES!G268</f>
        <v>37.1147301</v>
      </c>
      <c r="G270" s="28" t="str">
        <f>TRESMILES!H268</f>
        <v>-3.2576944</v>
      </c>
      <c r="H270">
        <f>TRESMILES!F268</f>
        <v>3143</v>
      </c>
      <c r="I270" t="str">
        <f>IF(TRESMILES!I268="","",TRESMILES!I268)</f>
        <v>Sin clasificar</v>
      </c>
      <c r="J270" t="str">
        <f>IF(TRESMILES!J268="","No hay",TRESMILES!J268)</f>
        <v>No hay</v>
      </c>
    </row>
    <row r="271" spans="1:10" x14ac:dyDescent="0.35">
      <c r="A271" t="str">
        <f>TRESMILES!A269</f>
        <v>España</v>
      </c>
      <c r="B271" t="str">
        <f>TRESMILES!B269</f>
        <v>Andalucía</v>
      </c>
      <c r="C271" t="str">
        <f>TRESMILES!C269</f>
        <v>SIERRA NEVADA</v>
      </c>
      <c r="D271" t="str">
        <f>TRESMILES!D269</f>
        <v>Raspones de Río Seco Norte</v>
      </c>
      <c r="E271" t="str">
        <f>IF(TRESMILES!E269="","",TRESMILES!E269)</f>
        <v/>
      </c>
      <c r="F271" t="str">
        <f>TRESMILES!G269</f>
        <v>37.050403</v>
      </c>
      <c r="G271" s="28" t="str">
        <f>TRESMILES!H269</f>
        <v>-3.349797</v>
      </c>
      <c r="H271">
        <f>TRESMILES!F269</f>
        <v>3141</v>
      </c>
      <c r="I271" t="str">
        <f>IF(TRESMILES!I269="","",TRESMILES!I269)</f>
        <v>Sin clasificar</v>
      </c>
      <c r="J271" t="str">
        <f>IF(TRESMILES!J269="","No hay",TRESMILES!J269)</f>
        <v>No hay</v>
      </c>
    </row>
    <row r="272" spans="1:10" x14ac:dyDescent="0.35">
      <c r="A272" t="str">
        <f>TRESMILES!A270</f>
        <v>España</v>
      </c>
      <c r="B272" t="str">
        <f>TRESMILES!B270</f>
        <v>Andalucía</v>
      </c>
      <c r="C272" t="str">
        <f>TRESMILES!C270</f>
        <v>SIERRA NEVADA</v>
      </c>
      <c r="D272" t="str">
        <f>TRESMILES!D270</f>
        <v>Pico de la Justicia / Atalaya</v>
      </c>
      <c r="E272" t="str">
        <f>IF(TRESMILES!E270="","",TRESMILES!E270)</f>
        <v/>
      </c>
      <c r="F272" t="str">
        <f>TRESMILES!G270</f>
        <v>37.102842</v>
      </c>
      <c r="G272" s="28" t="str">
        <f>TRESMILES!H270</f>
        <v>-3.277753</v>
      </c>
      <c r="H272">
        <f>TRESMILES!F270</f>
        <v>3139</v>
      </c>
      <c r="I272" t="str">
        <f>IF(TRESMILES!I270="","",TRESMILES!I270)</f>
        <v>Sin clasificar</v>
      </c>
      <c r="J272" t="str">
        <f>IF(TRESMILES!J270="","No hay",TRESMILES!J270)</f>
        <v>No hay</v>
      </c>
    </row>
    <row r="273" spans="1:10" x14ac:dyDescent="0.35">
      <c r="A273" t="str">
        <f>TRESMILES!A271</f>
        <v>España</v>
      </c>
      <c r="B273" t="str">
        <f>TRESMILES!B271</f>
        <v>Andalucía</v>
      </c>
      <c r="C273" t="str">
        <f>TRESMILES!C271</f>
        <v>SIERRA NEVADA</v>
      </c>
      <c r="D273" t="str">
        <f>TRESMILES!D271</f>
        <v>Raspones de Río Seco Sur</v>
      </c>
      <c r="E273" t="str">
        <f>IF(TRESMILES!E271="","",TRESMILES!E271)</f>
        <v/>
      </c>
      <c r="F273" t="str">
        <f>TRESMILES!G271</f>
        <v>37.049872</v>
      </c>
      <c r="G273" s="28" t="str">
        <f>TRESMILES!H271</f>
        <v>-3.349456</v>
      </c>
      <c r="H273">
        <f>TRESMILES!F271</f>
        <v>3137</v>
      </c>
      <c r="I273" t="str">
        <f>IF(TRESMILES!I271="","",TRESMILES!I271)</f>
        <v>Sin clasificar</v>
      </c>
      <c r="J273" t="str">
        <f>IF(TRESMILES!J271="","No hay",TRESMILES!J271)</f>
        <v>No hay</v>
      </c>
    </row>
    <row r="274" spans="1:10" x14ac:dyDescent="0.35">
      <c r="A274" t="str">
        <f>TRESMILES!A272</f>
        <v>España</v>
      </c>
      <c r="B274" t="str">
        <f>TRESMILES!B272</f>
        <v>Andalucía</v>
      </c>
      <c r="C274" t="str">
        <f>TRESMILES!C272</f>
        <v>SIERRA NEVADA</v>
      </c>
      <c r="D274" t="str">
        <f>TRESMILES!D272</f>
        <v>Atalaya Norte</v>
      </c>
      <c r="E274" t="str">
        <f>IF(TRESMILES!E272="","",TRESMILES!E272)</f>
        <v/>
      </c>
      <c r="F274" t="str">
        <f>TRESMILES!G272</f>
        <v>37.105211</v>
      </c>
      <c r="G274" s="28" t="str">
        <f>TRESMILES!H272</f>
        <v>-3.277503</v>
      </c>
      <c r="H274">
        <f>TRESMILES!F272</f>
        <v>3136</v>
      </c>
      <c r="I274" t="str">
        <f>IF(TRESMILES!I272="","",TRESMILES!I272)</f>
        <v>Sin clasificar</v>
      </c>
      <c r="J274" t="str">
        <f>IF(TRESMILES!J272="","No hay",TRESMILES!J272)</f>
        <v>No hay</v>
      </c>
    </row>
    <row r="275" spans="1:10" x14ac:dyDescent="0.35">
      <c r="A275" t="str">
        <f>TRESMILES!A273</f>
        <v>España</v>
      </c>
      <c r="B275" t="str">
        <f>TRESMILES!B273</f>
        <v>Andalucía</v>
      </c>
      <c r="C275" t="str">
        <f>TRESMILES!C273</f>
        <v>SIERRA NEVADA</v>
      </c>
      <c r="D275" t="str">
        <f>TRESMILES!D273</f>
        <v>Crestón de Río Seco Central</v>
      </c>
      <c r="E275" t="str">
        <f>IF(TRESMILES!E273="","",TRESMILES!E273)</f>
        <v/>
      </c>
      <c r="F275" t="str">
        <f>TRESMILES!G273</f>
        <v>37.05468</v>
      </c>
      <c r="G275" s="28" t="str">
        <f>TRESMILES!H273</f>
        <v>-3.34270</v>
      </c>
      <c r="H275">
        <f>TRESMILES!F273</f>
        <v>3121</v>
      </c>
      <c r="I275" t="str">
        <f>IF(TRESMILES!I273="","",TRESMILES!I273)</f>
        <v>Sin clasificar</v>
      </c>
      <c r="J275" t="str">
        <f>IF(TRESMILES!J273="","No hay",TRESMILES!J273)</f>
        <v>No hay</v>
      </c>
    </row>
    <row r="276" spans="1:10" x14ac:dyDescent="0.35">
      <c r="A276" t="str">
        <f>TRESMILES!A274</f>
        <v>España</v>
      </c>
      <c r="B276" t="str">
        <f>TRESMILES!B274</f>
        <v>Andalucía</v>
      </c>
      <c r="C276" t="str">
        <f>TRESMILES!C274</f>
        <v>SIERRA NEVADA</v>
      </c>
      <c r="D276" t="str">
        <f>TRESMILES!D274</f>
        <v>Cerro de Mojón Alto</v>
      </c>
      <c r="E276" t="str">
        <f>IF(TRESMILES!E274="","",TRESMILES!E274)</f>
        <v/>
      </c>
      <c r="F276" t="str">
        <f>TRESMILES!G274</f>
        <v>37.1022332</v>
      </c>
      <c r="G276" s="28" t="str">
        <f>TRESMILES!H274</f>
        <v>-3.2902014</v>
      </c>
      <c r="H276">
        <f>TRESMILES!F274</f>
        <v>3117</v>
      </c>
      <c r="I276" t="str">
        <f>IF(TRESMILES!I274="","",TRESMILES!I274)</f>
        <v>Sin clasificar</v>
      </c>
      <c r="J276" t="str">
        <f>IF(TRESMILES!J274="","No hay",TRESMILES!J274)</f>
        <v>No hay</v>
      </c>
    </row>
    <row r="277" spans="1:10" x14ac:dyDescent="0.35">
      <c r="A277" t="str">
        <f>TRESMILES!A275</f>
        <v>España</v>
      </c>
      <c r="B277" t="str">
        <f>TRESMILES!B275</f>
        <v>Andalucía</v>
      </c>
      <c r="C277" t="str">
        <f>TRESMILES!C275</f>
        <v>SIERRA NEVADA</v>
      </c>
      <c r="D277" t="str">
        <f>TRESMILES!D275</f>
        <v>Puntal de Covatillas / Cervatillos Occidental</v>
      </c>
      <c r="E277" t="str">
        <f>IF(TRESMILES!E275="","",TRESMILES!E275)</f>
        <v/>
      </c>
      <c r="F277" t="str">
        <f>TRESMILES!G275</f>
        <v>37.1146696</v>
      </c>
      <c r="G277" s="28" t="str">
        <f>TRESMILES!H275</f>
        <v>-3.2696813</v>
      </c>
      <c r="H277">
        <f>TRESMILES!F275</f>
        <v>3115</v>
      </c>
      <c r="I277" t="str">
        <f>IF(TRESMILES!I275="","",TRESMILES!I275)</f>
        <v>Sin clasificar</v>
      </c>
      <c r="J277" t="str">
        <f>IF(TRESMILES!J275="","No hay",TRESMILES!J275)</f>
        <v>No hay</v>
      </c>
    </row>
    <row r="278" spans="1:10" x14ac:dyDescent="0.35">
      <c r="A278" t="str">
        <f>TRESMILES!A276</f>
        <v>España</v>
      </c>
      <c r="B278" t="str">
        <f>TRESMILES!B276</f>
        <v>Andalucía</v>
      </c>
      <c r="C278" t="str">
        <f>TRESMILES!C276</f>
        <v>SIERRA NEVADA</v>
      </c>
      <c r="D278" t="str">
        <f>TRESMILES!D276</f>
        <v>Tozal del Cartujo Oriental</v>
      </c>
      <c r="E278" t="str">
        <f>IF(TRESMILES!E276="","",TRESMILES!E276)</f>
        <v/>
      </c>
      <c r="F278" t="str">
        <f>TRESMILES!G276</f>
        <v>37.040756</v>
      </c>
      <c r="G278" s="28" t="str">
        <f>TRESMILES!H276</f>
        <v>-3.399061</v>
      </c>
      <c r="H278">
        <f>TRESMILES!F276</f>
        <v>3113</v>
      </c>
      <c r="I278" t="str">
        <f>IF(TRESMILES!I276="","",TRESMILES!I276)</f>
        <v>Sin clasificar</v>
      </c>
      <c r="J278" t="str">
        <f>IF(TRESMILES!J276="","No hay",TRESMILES!J276)</f>
        <v>No hay</v>
      </c>
    </row>
    <row r="279" spans="1:10" x14ac:dyDescent="0.35">
      <c r="A279" t="str">
        <f>TRESMILES!A277</f>
        <v>España</v>
      </c>
      <c r="B279" t="str">
        <f>TRESMILES!B277</f>
        <v>Andalucía</v>
      </c>
      <c r="C279" t="str">
        <f>TRESMILES!C277</f>
        <v>SIERRA NEVADA</v>
      </c>
      <c r="D279" t="str">
        <f>TRESMILES!D277</f>
        <v>Tajo del Peñón Colorado</v>
      </c>
      <c r="E279" t="str">
        <f>IF(TRESMILES!E277="","",TRESMILES!E277)</f>
        <v/>
      </c>
      <c r="F279" t="str">
        <f>TRESMILES!G277</f>
        <v>37.0309192</v>
      </c>
      <c r="G279" s="28" t="str">
        <f>TRESMILES!H277</f>
        <v>-3.4142838</v>
      </c>
      <c r="H279">
        <f>TRESMILES!F277</f>
        <v>3113</v>
      </c>
      <c r="I279" t="str">
        <f>IF(TRESMILES!I277="","",TRESMILES!I277)</f>
        <v>Sin clasificar</v>
      </c>
      <c r="J279" t="str">
        <f>IF(TRESMILES!J277="","No hay",TRESMILES!J277)</f>
        <v>No hay</v>
      </c>
    </row>
    <row r="280" spans="1:10" x14ac:dyDescent="0.35">
      <c r="A280" t="str">
        <f>TRESMILES!A278</f>
        <v>España</v>
      </c>
      <c r="B280" t="str">
        <f>TRESMILES!B278</f>
        <v>Andalucía</v>
      </c>
      <c r="C280" t="str">
        <f>TRESMILES!C278</f>
        <v>SIERRA NEVADA</v>
      </c>
      <c r="D280" t="str">
        <f>TRESMILES!D278</f>
        <v>Panderón de Peñón Colorado</v>
      </c>
      <c r="E280" t="str">
        <f>IF(TRESMILES!E278="","",TRESMILES!E278)</f>
        <v/>
      </c>
      <c r="F280" t="str">
        <f>TRESMILES!G278</f>
        <v>37.0353722</v>
      </c>
      <c r="G280" s="28" t="str">
        <f>TRESMILES!H278</f>
        <v>-3.4111095</v>
      </c>
      <c r="H280">
        <f>TRESMILES!F278</f>
        <v>3113</v>
      </c>
      <c r="I280" t="str">
        <f>IF(TRESMILES!I278="","",TRESMILES!I278)</f>
        <v>Sin clasificar</v>
      </c>
      <c r="J280" t="str">
        <f>IF(TRESMILES!J278="","No hay",TRESMILES!J278)</f>
        <v>No hay</v>
      </c>
    </row>
    <row r="281" spans="1:10" x14ac:dyDescent="0.35">
      <c r="A281" t="str">
        <f>TRESMILES!A279</f>
        <v>España</v>
      </c>
      <c r="B281" t="str">
        <f>TRESMILES!B279</f>
        <v>Andalucía</v>
      </c>
      <c r="C281" t="str">
        <f>TRESMILES!C279</f>
        <v>SIERRA NEVADA</v>
      </c>
      <c r="D281" t="str">
        <f>TRESMILES!D279</f>
        <v>Crestón de Río Seco Oriental</v>
      </c>
      <c r="E281" t="str">
        <f>IF(TRESMILES!E279="","",TRESMILES!E279)</f>
        <v/>
      </c>
      <c r="F281" t="str">
        <f>TRESMILES!G279</f>
        <v>37.05446</v>
      </c>
      <c r="G281" s="28" t="str">
        <f>TRESMILES!H279</f>
        <v>-3.34107</v>
      </c>
      <c r="H281">
        <f>TRESMILES!F279</f>
        <v>3108</v>
      </c>
      <c r="I281" t="str">
        <f>IF(TRESMILES!I279="","",TRESMILES!I279)</f>
        <v>Sin clasificar</v>
      </c>
      <c r="J281" t="str">
        <f>IF(TRESMILES!J279="","No hay",TRESMILES!J279)</f>
        <v>No hay</v>
      </c>
    </row>
    <row r="282" spans="1:10" x14ac:dyDescent="0.35">
      <c r="A282" t="str">
        <f>TRESMILES!A280</f>
        <v>España</v>
      </c>
      <c r="B282" t="str">
        <f>TRESMILES!B280</f>
        <v>Andalucía</v>
      </c>
      <c r="C282" t="str">
        <f>TRESMILES!C280</f>
        <v>SIERRA NEVADA</v>
      </c>
      <c r="D282" t="str">
        <f>TRESMILES!D280</f>
        <v>Raspón de Río Seco SSE 1</v>
      </c>
      <c r="E282" t="str">
        <f>IF(TRESMILES!E280="","",TRESMILES!E280)</f>
        <v/>
      </c>
      <c r="F282" t="str">
        <f>TRESMILES!G280</f>
        <v>37.05462</v>
      </c>
      <c r="G282" s="28" t="str">
        <f>TRESMILES!H280</f>
        <v>-3.33992</v>
      </c>
      <c r="H282">
        <f>TRESMILES!F280</f>
        <v>3106</v>
      </c>
      <c r="I282" t="str">
        <f>IF(TRESMILES!I280="","",TRESMILES!I280)</f>
        <v>Sin clasificar</v>
      </c>
      <c r="J282" t="str">
        <f>IF(TRESMILES!J280="","No hay",TRESMILES!J280)</f>
        <v>No hay</v>
      </c>
    </row>
    <row r="283" spans="1:10" x14ac:dyDescent="0.35">
      <c r="A283" t="str">
        <f>TRESMILES!A281</f>
        <v>España</v>
      </c>
      <c r="B283" t="str">
        <f>TRESMILES!B281</f>
        <v>Andalucía</v>
      </c>
      <c r="C283" t="str">
        <f>TRESMILES!C281</f>
        <v>SIERRA NEVADA</v>
      </c>
      <c r="D283" t="str">
        <f>TRESMILES!D281</f>
        <v>Cervatillos Oriental</v>
      </c>
      <c r="E283" t="str">
        <f>IF(TRESMILES!E281="","",TRESMILES!E281)</f>
        <v/>
      </c>
      <c r="F283" t="str">
        <f>TRESMILES!G281</f>
        <v>37.1141125</v>
      </c>
      <c r="G283" s="28" t="str">
        <f>TRESMILES!H281</f>
        <v>-3.2663868</v>
      </c>
      <c r="H283">
        <f>TRESMILES!F281</f>
        <v>3105</v>
      </c>
      <c r="I283" t="str">
        <f>IF(TRESMILES!I281="","",TRESMILES!I281)</f>
        <v>Sin clasificar</v>
      </c>
      <c r="J283" t="str">
        <f>IF(TRESMILES!J281="","No hay",TRESMILES!J281)</f>
        <v>No hay</v>
      </c>
    </row>
    <row r="284" spans="1:10" x14ac:dyDescent="0.35">
      <c r="A284" t="str">
        <f>TRESMILES!A282</f>
        <v>España</v>
      </c>
      <c r="B284" t="str">
        <f>TRESMILES!B282</f>
        <v>Andalucía</v>
      </c>
      <c r="C284" t="str">
        <f>TRESMILES!C282</f>
        <v>SIERRA NEVADA</v>
      </c>
      <c r="D284" t="str">
        <f>TRESMILES!D282</f>
        <v>Puntal de las Calderetas</v>
      </c>
      <c r="E284" t="str">
        <f>IF(TRESMILES!E282="","",TRESMILES!E282)</f>
        <v/>
      </c>
      <c r="F284" t="str">
        <f>TRESMILES!G282</f>
        <v>37.0774163</v>
      </c>
      <c r="G284" s="28" t="str">
        <f>TRESMILES!H282</f>
        <v>-3.2917504</v>
      </c>
      <c r="H284">
        <f>TRESMILES!F282</f>
        <v>3094</v>
      </c>
      <c r="I284" t="str">
        <f>IF(TRESMILES!I282="","",TRESMILES!I282)</f>
        <v>Sin clasificar</v>
      </c>
      <c r="J284" t="str">
        <f>IF(TRESMILES!J282="","No hay",TRESMILES!J282)</f>
        <v>No hay</v>
      </c>
    </row>
    <row r="285" spans="1:10" x14ac:dyDescent="0.35">
      <c r="A285" t="str">
        <f>TRESMILES!A283</f>
        <v>España</v>
      </c>
      <c r="B285" t="str">
        <f>TRESMILES!B283</f>
        <v>Andalucía</v>
      </c>
      <c r="C285" t="str">
        <f>TRESMILES!C283</f>
        <v>SIERRA NEVADA</v>
      </c>
      <c r="D285" t="str">
        <f>TRESMILES!D283</f>
        <v>Picón de Jérez / Picón de Jeres</v>
      </c>
      <c r="E285" t="str">
        <f>IF(TRESMILES!E283="","",TRESMILES!E283)</f>
        <v/>
      </c>
      <c r="F285" t="str">
        <f>TRESMILES!G283</f>
        <v>37.1239197</v>
      </c>
      <c r="G285" s="28" t="str">
        <f>TRESMILES!H283</f>
        <v>-3.2530133</v>
      </c>
      <c r="H285">
        <f>TRESMILES!F283</f>
        <v>3088</v>
      </c>
      <c r="I285" t="str">
        <f>IF(TRESMILES!I283="","",TRESMILES!I283)</f>
        <v>Sin clasificar</v>
      </c>
      <c r="J285" t="str">
        <f>IF(TRESMILES!J283="","No hay",TRESMILES!J283)</f>
        <v>No hay</v>
      </c>
    </row>
    <row r="286" spans="1:10" x14ac:dyDescent="0.35">
      <c r="A286" t="str">
        <f>TRESMILES!A284</f>
        <v>España</v>
      </c>
      <c r="B286" t="str">
        <f>TRESMILES!B284</f>
        <v>Andalucía</v>
      </c>
      <c r="C286" t="str">
        <f>TRESMILES!C284</f>
        <v>SIERRA NEVADA</v>
      </c>
      <c r="D286" t="str">
        <f>TRESMILES!D284</f>
        <v>Pico Tajo Alto de los Machos</v>
      </c>
      <c r="E286" t="str">
        <f>IF(TRESMILES!E284="","",TRESMILES!E284)</f>
        <v/>
      </c>
      <c r="F286" t="str">
        <f>TRESMILES!G284</f>
        <v>37.0161693</v>
      </c>
      <c r="G286" s="28" t="str">
        <f>TRESMILES!H284</f>
        <v>-3.4062932</v>
      </c>
      <c r="H286">
        <f>TRESMILES!F284</f>
        <v>3086</v>
      </c>
      <c r="I286" t="str">
        <f>IF(TRESMILES!I284="","",TRESMILES!I284)</f>
        <v>Sin clasificar</v>
      </c>
      <c r="J286" t="str">
        <f>IF(TRESMILES!J284="","No hay",TRESMILES!J284)</f>
        <v>No hay</v>
      </c>
    </row>
    <row r="287" spans="1:10" x14ac:dyDescent="0.35">
      <c r="A287" t="str">
        <f>TRESMILES!A285</f>
        <v>España</v>
      </c>
      <c r="B287" t="str">
        <f>TRESMILES!B285</f>
        <v>Andalucía</v>
      </c>
      <c r="C287" t="str">
        <f>TRESMILES!C285</f>
        <v>SIERRA NEVADA</v>
      </c>
      <c r="D287" t="str">
        <f>TRESMILES!D285</f>
        <v>Veta Grande / Cerro de los Machos Norte</v>
      </c>
      <c r="E287" t="str">
        <f>IF(TRESMILES!E285="","",TRESMILES!E285)</f>
        <v/>
      </c>
      <c r="F287" t="str">
        <f>TRESMILES!G285</f>
        <v>37.0631279</v>
      </c>
      <c r="G287" s="28" t="str">
        <f>TRESMILES!H285</f>
        <v>-3.3530640</v>
      </c>
      <c r="H287">
        <f>TRESMILES!F285</f>
        <v>3084</v>
      </c>
      <c r="I287" t="str">
        <f>IF(TRESMILES!I285="","",TRESMILES!I285)</f>
        <v>Sin clasificar</v>
      </c>
      <c r="J287" t="str">
        <f>IF(TRESMILES!J285="","No hay",TRESMILES!J285)</f>
        <v>No hay</v>
      </c>
    </row>
    <row r="288" spans="1:10" x14ac:dyDescent="0.35">
      <c r="A288" t="str">
        <f>TRESMILES!A286</f>
        <v>España</v>
      </c>
      <c r="B288" t="str">
        <f>TRESMILES!B286</f>
        <v>Andalucía</v>
      </c>
      <c r="C288" t="str">
        <f>TRESMILES!C286</f>
        <v>SIERRA NEVADA</v>
      </c>
      <c r="D288" t="str">
        <f>TRESMILES!D286</f>
        <v>Tajo de la Cuerda</v>
      </c>
      <c r="E288" t="str">
        <f>IF(TRESMILES!E286="","",TRESMILES!E286)</f>
        <v/>
      </c>
      <c r="F288" t="str">
        <f>TRESMILES!G286</f>
        <v>37.03486</v>
      </c>
      <c r="G288" s="28" t="str">
        <f>TRESMILES!H286</f>
        <v>-3.39922</v>
      </c>
      <c r="H288">
        <f>TRESMILES!F286</f>
        <v>3078</v>
      </c>
      <c r="I288" t="str">
        <f>IF(TRESMILES!I286="","",TRESMILES!I286)</f>
        <v>Sin clasificar</v>
      </c>
      <c r="J288" t="str">
        <f>IF(TRESMILES!J286="","No hay",TRESMILES!J286)</f>
        <v>No hay</v>
      </c>
    </row>
    <row r="289" spans="1:10" x14ac:dyDescent="0.35">
      <c r="A289" t="str">
        <f>TRESMILES!A287</f>
        <v>España</v>
      </c>
      <c r="B289" t="str">
        <f>TRESMILES!B287</f>
        <v>Andalucía</v>
      </c>
      <c r="C289" t="str">
        <f>TRESMILES!C287</f>
        <v>SIERRA NEVADA</v>
      </c>
      <c r="D289" t="str">
        <f>TRESMILES!D287</f>
        <v>Tajo Alto de los Machos Norte</v>
      </c>
      <c r="E289" t="str">
        <f>IF(TRESMILES!E287="","",TRESMILES!E287)</f>
        <v/>
      </c>
      <c r="F289" t="str">
        <f>TRESMILES!G287</f>
        <v>37.0196889</v>
      </c>
      <c r="G289" s="28" t="str">
        <f>TRESMILES!H287</f>
        <v>-3.4047639</v>
      </c>
      <c r="H289">
        <f>TRESMILES!F287</f>
        <v>3072</v>
      </c>
      <c r="I289" t="str">
        <f>IF(TRESMILES!I287="","",TRESMILES!I287)</f>
        <v>Sin clasificar</v>
      </c>
      <c r="J289" t="str">
        <f>IF(TRESMILES!J287="","No hay",TRESMILES!J287)</f>
        <v>No hay</v>
      </c>
    </row>
    <row r="290" spans="1:10" x14ac:dyDescent="0.35">
      <c r="A290" t="str">
        <f>TRESMILES!A288</f>
        <v>España</v>
      </c>
      <c r="B290" t="str">
        <f>TRESMILES!B288</f>
        <v>Andalucía</v>
      </c>
      <c r="C290" t="str">
        <f>TRESMILES!C288</f>
        <v>SIERRA NEVADA</v>
      </c>
      <c r="D290" t="str">
        <f>TRESMILES!D288</f>
        <v>Puntal del Goterón</v>
      </c>
      <c r="E290" t="str">
        <f>IF(TRESMILES!E288="","",TRESMILES!E288)</f>
        <v/>
      </c>
      <c r="F290" t="str">
        <f>TRESMILES!G288</f>
        <v>37.0738038</v>
      </c>
      <c r="G290" s="28" t="str">
        <f>TRESMILES!H288</f>
        <v>-3.2943757</v>
      </c>
      <c r="H290">
        <f>TRESMILES!F288</f>
        <v>3071</v>
      </c>
      <c r="I290" t="str">
        <f>IF(TRESMILES!I288="","",TRESMILES!I288)</f>
        <v>Sin clasificar</v>
      </c>
      <c r="J290" t="str">
        <f>IF(TRESMILES!J288="","No hay",TRESMILES!J288)</f>
        <v>No hay</v>
      </c>
    </row>
    <row r="291" spans="1:10" x14ac:dyDescent="0.35">
      <c r="A291" t="str">
        <f>TRESMILES!A289</f>
        <v>España</v>
      </c>
      <c r="B291" t="str">
        <f>TRESMILES!B289</f>
        <v>Andalucía</v>
      </c>
      <c r="C291" t="str">
        <f>TRESMILES!C289</f>
        <v>SIERRA NEVADA</v>
      </c>
      <c r="D291" t="str">
        <f>TRESMILES!D289</f>
        <v>Puntal de las Calderetas II</v>
      </c>
      <c r="E291" t="str">
        <f>IF(TRESMILES!E289="","",TRESMILES!E289)</f>
        <v/>
      </c>
      <c r="F291" t="str">
        <f>TRESMILES!G289</f>
        <v>37.0767652</v>
      </c>
      <c r="G291" s="28" t="str">
        <f>TRESMILES!H289</f>
        <v>-3.2914363</v>
      </c>
      <c r="H291">
        <f>TRESMILES!F289</f>
        <v>3061</v>
      </c>
      <c r="I291" t="str">
        <f>IF(TRESMILES!I289="","",TRESMILES!I289)</f>
        <v>Sin clasificar</v>
      </c>
      <c r="J291" t="str">
        <f>IF(TRESMILES!J289="","No hay",TRESMILES!J289)</f>
        <v>No hay</v>
      </c>
    </row>
    <row r="292" spans="1:10" x14ac:dyDescent="0.35">
      <c r="A292" t="str">
        <f>TRESMILES!A290</f>
        <v>España</v>
      </c>
      <c r="B292" t="str">
        <f>TRESMILES!B290</f>
        <v>Andalucía</v>
      </c>
      <c r="C292" t="str">
        <f>TRESMILES!C290</f>
        <v>SIERRA NEVADA</v>
      </c>
      <c r="D292" t="str">
        <f>TRESMILES!D290</f>
        <v>Cerrillo Redondo</v>
      </c>
      <c r="E292" t="str">
        <f>IF(TRESMILES!E290="","",TRESMILES!E290)</f>
        <v/>
      </c>
      <c r="F292" t="str">
        <f>TRESMILES!G290</f>
        <v>37.0126841</v>
      </c>
      <c r="G292" s="28" t="str">
        <f>TRESMILES!H290</f>
        <v>-3.4098544</v>
      </c>
      <c r="H292">
        <f>TRESMILES!F290</f>
        <v>3056</v>
      </c>
      <c r="I292" t="str">
        <f>IF(TRESMILES!I290="","",TRESMILES!I290)</f>
        <v>Sin clasificar</v>
      </c>
      <c r="J292" t="str">
        <f>IF(TRESMILES!J290="","No hay",TRESMILES!J290)</f>
        <v>No hay</v>
      </c>
    </row>
    <row r="293" spans="1:10" x14ac:dyDescent="0.35">
      <c r="A293" t="str">
        <f>TRESMILES!A291</f>
        <v>España</v>
      </c>
      <c r="B293" t="str">
        <f>TRESMILES!B291</f>
        <v>Andalucía</v>
      </c>
      <c r="C293" t="str">
        <f>TRESMILES!C291</f>
        <v>SIERRA NEVADA</v>
      </c>
      <c r="D293" t="str">
        <f>TRESMILES!D291</f>
        <v>Mirador de Ferrer</v>
      </c>
      <c r="E293" t="str">
        <f>IF(TRESMILES!E291="","",TRESMILES!E291)</f>
        <v/>
      </c>
      <c r="F293" t="str">
        <f>TRESMILES!G291</f>
        <v>37.0566214</v>
      </c>
      <c r="G293" s="28" t="str">
        <f>TRESMILES!H291</f>
        <v>-3.3420014</v>
      </c>
      <c r="H293">
        <f>TRESMILES!F291</f>
        <v>3049</v>
      </c>
      <c r="I293" t="str">
        <f>IF(TRESMILES!I291="","",TRESMILES!I291)</f>
        <v>Sin clasificar</v>
      </c>
      <c r="J293" t="str">
        <f>IF(TRESMILES!J291="","No hay",TRESMILES!J291)</f>
        <v>No hay</v>
      </c>
    </row>
    <row r="294" spans="1:10" x14ac:dyDescent="0.35">
      <c r="A294" t="str">
        <f>TRESMILES!A292</f>
        <v>España</v>
      </c>
      <c r="B294" t="str">
        <f>TRESMILES!B292</f>
        <v>Andalucía</v>
      </c>
      <c r="C294" t="str">
        <f>TRESMILES!C292</f>
        <v>SIERRA NEVADA</v>
      </c>
      <c r="D294" t="str">
        <f>TRESMILES!D292</f>
        <v>Puntal Sur del Juego de Bolos</v>
      </c>
      <c r="E294" t="str">
        <f>IF(TRESMILES!E292="","",TRESMILES!E292)</f>
        <v/>
      </c>
      <c r="F294" t="str">
        <f>TRESMILES!G292</f>
        <v>37.06037</v>
      </c>
      <c r="G294" s="28" t="str">
        <f>TRESMILES!H292</f>
        <v>-3.32090</v>
      </c>
      <c r="H294">
        <f>TRESMILES!F292</f>
        <v>3033</v>
      </c>
      <c r="I294" t="str">
        <f>IF(TRESMILES!I292="","",TRESMILES!I292)</f>
        <v>Sin clasificar</v>
      </c>
      <c r="J294" t="str">
        <f>IF(TRESMILES!J292="","No hay",TRESMILES!J292)</f>
        <v>No hay</v>
      </c>
    </row>
    <row r="295" spans="1:10" x14ac:dyDescent="0.35">
      <c r="A295" t="str">
        <f>TRESMILES!A293</f>
        <v>España</v>
      </c>
      <c r="B295" t="str">
        <f>TRESMILES!B293</f>
        <v>Andalucía</v>
      </c>
      <c r="C295" t="str">
        <f>TRESMILES!C293</f>
        <v>SIERRA NEVADA</v>
      </c>
      <c r="D295" t="str">
        <f>TRESMILES!D293</f>
        <v>Raspón de Río Seco SSE 2</v>
      </c>
      <c r="E295" t="str">
        <f>IF(TRESMILES!E293="","",TRESMILES!E293)</f>
        <v/>
      </c>
      <c r="F295" t="str">
        <f>TRESMILES!G293</f>
        <v>37.04777</v>
      </c>
      <c r="G295" s="28" t="str">
        <f>TRESMILES!H293</f>
        <v>-3.34733</v>
      </c>
      <c r="H295">
        <f>TRESMILES!F293</f>
        <v>3031</v>
      </c>
      <c r="I295" t="str">
        <f>IF(TRESMILES!I293="","",TRESMILES!I293)</f>
        <v>Sin clasificar</v>
      </c>
      <c r="J295" t="str">
        <f>IF(TRESMILES!J293="","No hay",TRESMILES!J293)</f>
        <v>No hay</v>
      </c>
    </row>
    <row r="296" spans="1:10" x14ac:dyDescent="0.35">
      <c r="A296" t="str">
        <f>TRESMILES!A294</f>
        <v>España</v>
      </c>
      <c r="B296" t="str">
        <f>TRESMILES!B294</f>
        <v>Andalucía</v>
      </c>
      <c r="C296" t="str">
        <f>TRESMILES!C294</f>
        <v>SIERRA NEVADA</v>
      </c>
      <c r="D296" t="str">
        <f>TRESMILES!D294</f>
        <v>Cerrillo Redondo II</v>
      </c>
      <c r="E296" t="str">
        <f>IF(TRESMILES!E294="","",TRESMILES!E294)</f>
        <v/>
      </c>
      <c r="F296" t="str">
        <f>TRESMILES!G294</f>
        <v>37.006967</v>
      </c>
      <c r="G296" s="28" t="str">
        <f>TRESMILES!H294</f>
        <v>-3.416014</v>
      </c>
      <c r="H296">
        <f>TRESMILES!F294</f>
        <v>3024</v>
      </c>
      <c r="I296" t="str">
        <f>IF(TRESMILES!I294="","",TRESMILES!I294)</f>
        <v>Sin clasificar</v>
      </c>
      <c r="J296" t="str">
        <f>IF(TRESMILES!J294="","No hay",TRESMILES!J294)</f>
        <v>No hay</v>
      </c>
    </row>
    <row r="297" spans="1:10" x14ac:dyDescent="0.35">
      <c r="A297" t="str">
        <f>TRESMILES!A295</f>
        <v>España</v>
      </c>
      <c r="B297" t="str">
        <f>TRESMILES!B295</f>
        <v>Andalucía</v>
      </c>
      <c r="C297" t="str">
        <f>TRESMILES!C295</f>
        <v>SIERRA NEVADA</v>
      </c>
      <c r="D297" t="str">
        <f>TRESMILES!D295</f>
        <v>Pico Juego de Bolos</v>
      </c>
      <c r="E297" t="str">
        <f>IF(TRESMILES!E295="","",TRESMILES!E295)</f>
        <v/>
      </c>
      <c r="F297" t="str">
        <f>TRESMILES!G295</f>
        <v>37.0627723</v>
      </c>
      <c r="G297" s="28" t="str">
        <f>TRESMILES!H295</f>
        <v>-3.3215598</v>
      </c>
      <c r="H297">
        <f>TRESMILES!F295</f>
        <v>3021</v>
      </c>
      <c r="I297" t="str">
        <f>IF(TRESMILES!I295="","",TRESMILES!I295)</f>
        <v>Sin clasificar</v>
      </c>
      <c r="J297" t="str">
        <f>IF(TRESMILES!J295="","No hay",TRESMILES!J295)</f>
        <v>No hay</v>
      </c>
    </row>
    <row r="298" spans="1:10" x14ac:dyDescent="0.35">
      <c r="A298" t="str">
        <f>TRESMILES!A296</f>
        <v>España</v>
      </c>
      <c r="B298" t="str">
        <f>TRESMILES!B296</f>
        <v>Andalucía</v>
      </c>
      <c r="C298" t="str">
        <f>TRESMILES!C296</f>
        <v>SIERRA NEVADA</v>
      </c>
      <c r="D298" t="str">
        <f>TRESMILES!D296</f>
        <v>Cerro del Caballo</v>
      </c>
      <c r="E298" t="str">
        <f>IF(TRESMILES!E296="","",TRESMILES!E296)</f>
        <v/>
      </c>
      <c r="F298" t="str">
        <f>TRESMILES!G296</f>
        <v>37.0119157</v>
      </c>
      <c r="G298" s="28" t="str">
        <f>TRESMILES!H296</f>
        <v>-3.4397817</v>
      </c>
      <c r="H298">
        <f>TRESMILES!F296</f>
        <v>3011</v>
      </c>
      <c r="I298" t="str">
        <f>IF(TRESMILES!I296="","",TRESMILES!I296)</f>
        <v>Sin clasificar</v>
      </c>
      <c r="J298" t="str">
        <f>IF(TRESMILES!J296="","No hay",TRESMILES!J296)</f>
        <v>No hay</v>
      </c>
    </row>
    <row r="299" spans="1:10" x14ac:dyDescent="0.35">
      <c r="A299" t="str">
        <f>TRESMILES!A297</f>
        <v>España</v>
      </c>
      <c r="B299" t="str">
        <f>TRESMILES!B297</f>
        <v>Andalucía</v>
      </c>
      <c r="C299" t="str">
        <f>TRESMILES!C297</f>
        <v>SIERRA NEVADA</v>
      </c>
      <c r="D299" t="str">
        <f>TRESMILES!D297</f>
        <v>Tajos Altos</v>
      </c>
      <c r="E299" t="str">
        <f>IF(TRESMILES!E297="","",TRESMILES!E297)</f>
        <v/>
      </c>
      <c r="F299" t="str">
        <f>TRESMILES!G297</f>
        <v>37.0268247</v>
      </c>
      <c r="G299" s="28" t="str">
        <f>TRESMILES!H297</f>
        <v>-3.4218462</v>
      </c>
      <c r="H299">
        <f>TRESMILES!F297</f>
        <v>3003</v>
      </c>
      <c r="I299" t="str">
        <f>IF(TRESMILES!I297="","",TRESMILES!I297)</f>
        <v>Sin clasificar</v>
      </c>
      <c r="J299" t="str">
        <f>IF(TRESMILES!J297="","No hay",TRESMILES!J297)</f>
        <v>No hay</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D8D74-C62D-4AC9-9695-04DE303F75E1}">
  <dimension ref="A1:O161"/>
  <sheetViews>
    <sheetView topLeftCell="A101" workbookViewId="0">
      <selection activeCell="F126" sqref="F126"/>
    </sheetView>
  </sheetViews>
  <sheetFormatPr baseColWidth="10" defaultRowHeight="15.5" x14ac:dyDescent="0.35"/>
  <cols>
    <col min="1" max="1" width="3" style="7" bestFit="1" customWidth="1"/>
    <col min="2" max="2" width="29" bestFit="1" customWidth="1"/>
    <col min="3" max="3" width="6.83203125" bestFit="1" customWidth="1"/>
    <col min="7" max="7" width="31.4140625" bestFit="1" customWidth="1"/>
    <col min="8" max="8" width="10.4140625" bestFit="1" customWidth="1"/>
    <col min="9" max="9" width="10" bestFit="1" customWidth="1"/>
  </cols>
  <sheetData>
    <row r="1" spans="1:15" s="2" customFormat="1" x14ac:dyDescent="0.35">
      <c r="A1" s="12" t="s">
        <v>604</v>
      </c>
      <c r="B1" s="2" t="s">
        <v>605</v>
      </c>
      <c r="C1" s="2" t="s">
        <v>607</v>
      </c>
      <c r="D1" s="2" t="s">
        <v>608</v>
      </c>
      <c r="E1" s="2" t="s">
        <v>609</v>
      </c>
      <c r="G1" s="2" t="s">
        <v>606</v>
      </c>
      <c r="H1" s="2" t="s">
        <v>608</v>
      </c>
      <c r="I1" s="2" t="s">
        <v>609</v>
      </c>
      <c r="J1" s="2" t="s">
        <v>608</v>
      </c>
      <c r="K1" s="2" t="s">
        <v>609</v>
      </c>
      <c r="L1" s="2" t="s">
        <v>608</v>
      </c>
      <c r="M1" s="2" t="s">
        <v>609</v>
      </c>
    </row>
    <row r="2" spans="1:15" ht="16" thickBot="1" x14ac:dyDescent="0.4">
      <c r="A2" s="24">
        <v>1</v>
      </c>
      <c r="B2" t="s">
        <v>60</v>
      </c>
      <c r="C2">
        <v>3146</v>
      </c>
      <c r="D2" t="s">
        <v>737</v>
      </c>
      <c r="E2" t="s">
        <v>738</v>
      </c>
      <c r="G2" t="s">
        <v>553</v>
      </c>
      <c r="H2" t="s">
        <v>61</v>
      </c>
      <c r="I2" t="s">
        <v>62</v>
      </c>
      <c r="J2">
        <f t="shared" ref="J2:J33" si="0">_xlfn.NUMBERVALUE(LEFT(H2,FIND("º",H2)-1)) + (_xlfn.NUMBERVALUE(MID(H2,FIND("º",H2)+2,FIND("'",H2)-FIND("º",H2)-2))/60) + (_xlfn.NUMBERVALUE(SUBSTITUTE(MID(H2,FIND("'",H2)+2,FIND("""",H2)-FIND("'",H2)-2),".",","))/3600)</f>
        <v>42.83891666666667</v>
      </c>
      <c r="K2">
        <f t="shared" ref="K2:K33" si="1">(_xlfn.NUMBERVALUE(LEFT(I2,FIND("º",I2)-1)) + (_xlfn.NUMBERVALUE(MID(I2,FIND("º",I2)+2,FIND("'",I2)-FIND("º",I2)-2))/60) + (_xlfn.NUMBERVALUE(SUBSTITUTE(MID(I2,FIND("'",I2)+2,FIND("""",I2)-FIND("'",I2)-2),".",","))/3600)) * IF(RIGHT(I2,1)="W",-1,1)</f>
        <v>-0.29025000000000001</v>
      </c>
      <c r="L2" t="str">
        <f t="shared" ref="L2:L33" si="2">SUBSTITUTE(TEXT(_xlfn.NUMBERVALUE(LEFT(H2,FIND("º",H2)-1)) + (_xlfn.NUMBERVALUE(MID(H2,FIND("º",H2)+2,FIND("'",H2)-FIND("º",H2)-2))/60) + (_xlfn.NUMBERVALUE(SUBSTITUTE(MID(H2,FIND("'",H2)+2,FIND("""",H2)-FIND("'",H2)-2),".",","))/3600),"0,000000"),",",".")</f>
        <v>42.838917</v>
      </c>
      <c r="M2" t="str">
        <f t="shared" ref="M2:M33" si="3">SUBSTITUTE(TEXT((_xlfn.NUMBERVALUE(LEFT(I2,FIND("º",I2)-1)) + (_xlfn.NUMBERVALUE(MID(I2,FIND("º",I2)+2,FIND("'",I2)-FIND("º",I2)-2))/60) + (_xlfn.NUMBERVALUE(SUBSTITUTE(MID(I2,FIND("'",I2)+2,FIND("""",I2)-FIND("'",I2)-2),".",","))/3600)) * IF(RIGHT(I2,1)="W",-1,1),"0,000000"),",",".")</f>
        <v>-0.290250</v>
      </c>
      <c r="N2" t="s">
        <v>737</v>
      </c>
      <c r="O2" t="s">
        <v>738</v>
      </c>
    </row>
    <row r="3" spans="1:15" ht="16" thickBot="1" x14ac:dyDescent="0.4">
      <c r="A3" s="24">
        <v>2</v>
      </c>
      <c r="B3" t="s">
        <v>63</v>
      </c>
      <c r="C3">
        <v>3048</v>
      </c>
      <c r="D3" t="s">
        <v>852</v>
      </c>
      <c r="E3" t="s">
        <v>853</v>
      </c>
      <c r="G3" t="s">
        <v>64</v>
      </c>
      <c r="H3" t="s">
        <v>65</v>
      </c>
      <c r="I3" t="s">
        <v>66</v>
      </c>
      <c r="J3">
        <f t="shared" si="0"/>
        <v>42.837694444444445</v>
      </c>
      <c r="K3">
        <f t="shared" si="1"/>
        <v>-0.28566666666666668</v>
      </c>
      <c r="L3" t="str">
        <f t="shared" si="2"/>
        <v>42.837694</v>
      </c>
      <c r="M3" t="str">
        <f t="shared" si="3"/>
        <v>-0.285667</v>
      </c>
      <c r="N3" t="s">
        <v>852</v>
      </c>
      <c r="O3" t="s">
        <v>853</v>
      </c>
    </row>
    <row r="4" spans="1:15" ht="16" thickBot="1" x14ac:dyDescent="0.4">
      <c r="A4" s="24">
        <v>3</v>
      </c>
      <c r="B4" t="s">
        <v>67</v>
      </c>
      <c r="C4">
        <v>3020</v>
      </c>
      <c r="D4" t="s">
        <v>914</v>
      </c>
      <c r="E4" t="s">
        <v>915</v>
      </c>
      <c r="G4" t="s">
        <v>68</v>
      </c>
      <c r="H4" t="s">
        <v>69</v>
      </c>
      <c r="I4" t="s">
        <v>70</v>
      </c>
      <c r="J4">
        <f t="shared" si="0"/>
        <v>42.837555555555561</v>
      </c>
      <c r="K4">
        <f t="shared" si="1"/>
        <v>-0.28416666666666668</v>
      </c>
      <c r="L4" t="str">
        <f t="shared" si="2"/>
        <v>42.837556</v>
      </c>
      <c r="M4" t="str">
        <f t="shared" si="3"/>
        <v>-0.284167</v>
      </c>
      <c r="N4" t="s">
        <v>914</v>
      </c>
      <c r="O4" t="s">
        <v>915</v>
      </c>
    </row>
    <row r="5" spans="1:15" ht="16" thickBot="1" x14ac:dyDescent="0.4">
      <c r="A5" s="24">
        <v>4</v>
      </c>
      <c r="B5" t="s">
        <v>71</v>
      </c>
      <c r="C5">
        <v>3022</v>
      </c>
      <c r="D5" t="s">
        <v>902</v>
      </c>
      <c r="E5" t="s">
        <v>903</v>
      </c>
      <c r="G5" t="s">
        <v>72</v>
      </c>
      <c r="H5" t="s">
        <v>73</v>
      </c>
      <c r="I5" t="s">
        <v>74</v>
      </c>
      <c r="J5">
        <f t="shared" si="0"/>
        <v>42.834361111111114</v>
      </c>
      <c r="K5">
        <f t="shared" si="1"/>
        <v>-0.28988888888888886</v>
      </c>
      <c r="L5" t="str">
        <f t="shared" si="2"/>
        <v>42.834361</v>
      </c>
      <c r="M5" t="str">
        <f t="shared" si="3"/>
        <v>-0.289889</v>
      </c>
      <c r="N5" t="s">
        <v>902</v>
      </c>
      <c r="O5" t="s">
        <v>903</v>
      </c>
    </row>
    <row r="6" spans="1:15" ht="16" thickBot="1" x14ac:dyDescent="0.4">
      <c r="A6" s="24">
        <v>5</v>
      </c>
      <c r="B6" t="s">
        <v>75</v>
      </c>
      <c r="C6">
        <v>3057</v>
      </c>
      <c r="D6" t="s">
        <v>840</v>
      </c>
      <c r="E6" t="s">
        <v>841</v>
      </c>
      <c r="G6" t="s">
        <v>76</v>
      </c>
      <c r="H6" t="s">
        <v>77</v>
      </c>
      <c r="I6" t="s">
        <v>78</v>
      </c>
      <c r="J6">
        <f t="shared" si="0"/>
        <v>42.832722222222223</v>
      </c>
      <c r="K6">
        <f t="shared" si="1"/>
        <v>-0.29052777777777777</v>
      </c>
      <c r="L6" t="str">
        <f t="shared" si="2"/>
        <v>42.832722</v>
      </c>
      <c r="M6" t="str">
        <f t="shared" si="3"/>
        <v>-0.290528</v>
      </c>
      <c r="N6" t="s">
        <v>840</v>
      </c>
      <c r="O6" t="s">
        <v>841</v>
      </c>
    </row>
    <row r="7" spans="1:15" ht="16" thickBot="1" x14ac:dyDescent="0.4">
      <c r="A7" s="24">
        <v>6</v>
      </c>
      <c r="B7" t="s">
        <v>625</v>
      </c>
      <c r="C7">
        <v>3005</v>
      </c>
      <c r="D7" t="s">
        <v>944</v>
      </c>
      <c r="E7" t="s">
        <v>945</v>
      </c>
      <c r="G7" t="s">
        <v>79</v>
      </c>
      <c r="H7" t="s">
        <v>80</v>
      </c>
      <c r="I7" t="s">
        <v>81</v>
      </c>
      <c r="J7">
        <f t="shared" si="0"/>
        <v>42.80822222222222</v>
      </c>
      <c r="K7">
        <f t="shared" si="1"/>
        <v>-0.23786111111111111</v>
      </c>
      <c r="L7" t="str">
        <f t="shared" si="2"/>
        <v>42.808222</v>
      </c>
      <c r="M7" t="str">
        <f t="shared" si="3"/>
        <v>-0.237861</v>
      </c>
      <c r="N7" t="s">
        <v>944</v>
      </c>
      <c r="O7" t="s">
        <v>945</v>
      </c>
    </row>
    <row r="8" spans="1:15" ht="16" thickBot="1" x14ac:dyDescent="0.4">
      <c r="A8" s="24">
        <v>7</v>
      </c>
      <c r="B8" t="s">
        <v>82</v>
      </c>
      <c r="C8">
        <v>3075</v>
      </c>
      <c r="D8" t="s">
        <v>820</v>
      </c>
      <c r="E8" t="s">
        <v>821</v>
      </c>
      <c r="G8" t="s">
        <v>83</v>
      </c>
      <c r="H8" t="s">
        <v>84</v>
      </c>
      <c r="I8" t="s">
        <v>85</v>
      </c>
      <c r="J8">
        <f t="shared" si="0"/>
        <v>42.78308333333333</v>
      </c>
      <c r="K8">
        <f t="shared" si="1"/>
        <v>-0.26322222222222225</v>
      </c>
      <c r="L8" t="str">
        <f t="shared" si="2"/>
        <v>42.783083</v>
      </c>
      <c r="M8" t="str">
        <f t="shared" si="3"/>
        <v>-0.263222</v>
      </c>
      <c r="N8" t="s">
        <v>820</v>
      </c>
      <c r="O8" t="s">
        <v>821</v>
      </c>
    </row>
    <row r="9" spans="1:15" ht="16" thickBot="1" x14ac:dyDescent="0.4">
      <c r="A9" s="24">
        <v>8</v>
      </c>
      <c r="B9" t="s">
        <v>86</v>
      </c>
      <c r="C9">
        <v>3081</v>
      </c>
      <c r="D9" t="s">
        <v>809</v>
      </c>
      <c r="E9" t="s">
        <v>810</v>
      </c>
      <c r="G9" t="s">
        <v>87</v>
      </c>
      <c r="H9" t="s">
        <v>88</v>
      </c>
      <c r="I9" t="s">
        <v>89</v>
      </c>
      <c r="J9">
        <f t="shared" si="0"/>
        <v>42.781416666666665</v>
      </c>
      <c r="K9">
        <f t="shared" si="1"/>
        <v>-0.26050000000000001</v>
      </c>
      <c r="L9" t="str">
        <f t="shared" si="2"/>
        <v>42.781417</v>
      </c>
      <c r="M9" t="str">
        <f t="shared" si="3"/>
        <v>-0.260500</v>
      </c>
      <c r="N9" t="s">
        <v>809</v>
      </c>
      <c r="O9" t="s">
        <v>810</v>
      </c>
    </row>
    <row r="10" spans="1:15" ht="16" thickBot="1" x14ac:dyDescent="0.4">
      <c r="A10" s="24">
        <v>9</v>
      </c>
      <c r="B10" t="s">
        <v>86</v>
      </c>
      <c r="C10">
        <v>3076</v>
      </c>
      <c r="D10" t="s">
        <v>809</v>
      </c>
      <c r="E10" t="s">
        <v>817</v>
      </c>
      <c r="G10" t="s">
        <v>90</v>
      </c>
      <c r="H10" t="s">
        <v>88</v>
      </c>
      <c r="I10" t="s">
        <v>91</v>
      </c>
      <c r="J10">
        <f t="shared" si="0"/>
        <v>42.781416666666665</v>
      </c>
      <c r="K10">
        <f t="shared" si="1"/>
        <v>-0.25911111111111113</v>
      </c>
      <c r="L10" t="str">
        <f t="shared" si="2"/>
        <v>42.781417</v>
      </c>
      <c r="M10" t="str">
        <f t="shared" si="3"/>
        <v>-0.259111</v>
      </c>
      <c r="N10" t="s">
        <v>809</v>
      </c>
      <c r="O10" t="s">
        <v>817</v>
      </c>
    </row>
    <row r="11" spans="1:15" ht="16" thickBot="1" x14ac:dyDescent="0.4">
      <c r="A11" s="24">
        <v>10</v>
      </c>
      <c r="B11" t="s">
        <v>92</v>
      </c>
      <c r="C11">
        <v>3020</v>
      </c>
      <c r="D11" t="s">
        <v>916</v>
      </c>
      <c r="E11" t="s">
        <v>917</v>
      </c>
      <c r="G11" t="s">
        <v>93</v>
      </c>
      <c r="H11" t="s">
        <v>94</v>
      </c>
      <c r="I11" t="s">
        <v>95</v>
      </c>
      <c r="J11">
        <f t="shared" si="0"/>
        <v>42.780916666666663</v>
      </c>
      <c r="K11">
        <f t="shared" si="1"/>
        <v>-0.25744444444444442</v>
      </c>
      <c r="L11" t="str">
        <f t="shared" si="2"/>
        <v>42.780917</v>
      </c>
      <c r="M11" t="str">
        <f t="shared" si="3"/>
        <v>-0.257444</v>
      </c>
      <c r="N11" t="s">
        <v>916</v>
      </c>
      <c r="O11" t="s">
        <v>917</v>
      </c>
    </row>
    <row r="12" spans="1:15" ht="16" thickBot="1" x14ac:dyDescent="0.4">
      <c r="A12" s="24">
        <v>11</v>
      </c>
      <c r="B12" t="s">
        <v>96</v>
      </c>
      <c r="C12">
        <v>3000</v>
      </c>
      <c r="D12" t="s">
        <v>952</v>
      </c>
      <c r="E12" t="s">
        <v>953</v>
      </c>
      <c r="G12" t="s">
        <v>97</v>
      </c>
      <c r="H12" t="s">
        <v>98</v>
      </c>
      <c r="I12" t="s">
        <v>99</v>
      </c>
      <c r="J12">
        <f t="shared" si="0"/>
        <v>42.780138888888885</v>
      </c>
      <c r="K12">
        <f t="shared" si="1"/>
        <v>-0.25591666666666668</v>
      </c>
      <c r="L12" t="str">
        <f t="shared" si="2"/>
        <v>42.780139</v>
      </c>
      <c r="M12" t="str">
        <f t="shared" si="3"/>
        <v>-0.255917</v>
      </c>
      <c r="N12" t="s">
        <v>952</v>
      </c>
      <c r="O12" t="s">
        <v>953</v>
      </c>
    </row>
    <row r="13" spans="1:15" ht="16" thickBot="1" x14ac:dyDescent="0.4">
      <c r="A13" s="24">
        <v>12</v>
      </c>
      <c r="B13" t="s">
        <v>92</v>
      </c>
      <c r="C13">
        <v>3015</v>
      </c>
      <c r="D13" t="s">
        <v>928</v>
      </c>
      <c r="E13" t="s">
        <v>929</v>
      </c>
      <c r="G13" t="s">
        <v>100</v>
      </c>
      <c r="H13" t="s">
        <v>101</v>
      </c>
      <c r="I13" t="s">
        <v>102</v>
      </c>
      <c r="J13">
        <f t="shared" si="0"/>
        <v>42.771805555555552</v>
      </c>
      <c r="K13">
        <f t="shared" si="1"/>
        <v>-0.26213888888888887</v>
      </c>
      <c r="L13" t="str">
        <f t="shared" si="2"/>
        <v>42.771806</v>
      </c>
      <c r="M13" t="str">
        <f t="shared" si="3"/>
        <v>-0.262139</v>
      </c>
      <c r="N13" t="s">
        <v>928</v>
      </c>
      <c r="O13" t="s">
        <v>929</v>
      </c>
    </row>
    <row r="14" spans="1:15" ht="16" thickBot="1" x14ac:dyDescent="0.4">
      <c r="A14" s="24">
        <v>13</v>
      </c>
      <c r="B14" t="s">
        <v>103</v>
      </c>
      <c r="C14">
        <v>3064</v>
      </c>
      <c r="D14" t="s">
        <v>832</v>
      </c>
      <c r="E14" t="s">
        <v>833</v>
      </c>
      <c r="G14" t="s">
        <v>104</v>
      </c>
      <c r="H14" t="s">
        <v>105</v>
      </c>
      <c r="I14" t="s">
        <v>106</v>
      </c>
      <c r="J14">
        <f t="shared" si="0"/>
        <v>42.771666666666668</v>
      </c>
      <c r="K14">
        <f t="shared" si="1"/>
        <v>-0.26413888888888887</v>
      </c>
      <c r="L14" t="str">
        <f t="shared" si="2"/>
        <v>42.771667</v>
      </c>
      <c r="M14" t="str">
        <f t="shared" si="3"/>
        <v>-0.264139</v>
      </c>
      <c r="N14" t="s">
        <v>832</v>
      </c>
      <c r="O14" t="s">
        <v>833</v>
      </c>
    </row>
    <row r="15" spans="1:15" ht="16" thickBot="1" x14ac:dyDescent="0.4">
      <c r="A15" s="24">
        <v>14</v>
      </c>
      <c r="B15" t="s">
        <v>92</v>
      </c>
      <c r="C15">
        <v>3006</v>
      </c>
      <c r="D15" t="s">
        <v>942</v>
      </c>
      <c r="E15" t="s">
        <v>943</v>
      </c>
      <c r="G15" t="s">
        <v>107</v>
      </c>
      <c r="H15" t="s">
        <v>108</v>
      </c>
      <c r="I15" t="s">
        <v>109</v>
      </c>
      <c r="J15">
        <f t="shared" si="0"/>
        <v>42.767527777777779</v>
      </c>
      <c r="K15">
        <f t="shared" si="1"/>
        <v>-0.27127777777777778</v>
      </c>
      <c r="L15" t="str">
        <f t="shared" si="2"/>
        <v>42.767528</v>
      </c>
      <c r="M15" t="str">
        <f t="shared" si="3"/>
        <v>-0.271278</v>
      </c>
      <c r="N15" t="s">
        <v>942</v>
      </c>
      <c r="O15" t="s">
        <v>943</v>
      </c>
    </row>
    <row r="16" spans="1:15" ht="16" thickBot="1" x14ac:dyDescent="0.4">
      <c r="A16" s="24">
        <v>15</v>
      </c>
      <c r="B16" t="s">
        <v>110</v>
      </c>
      <c r="C16">
        <v>3036</v>
      </c>
      <c r="D16" t="s">
        <v>878</v>
      </c>
      <c r="E16" t="s">
        <v>879</v>
      </c>
      <c r="G16" t="s">
        <v>111</v>
      </c>
      <c r="H16" t="s">
        <v>112</v>
      </c>
      <c r="I16" t="s">
        <v>113</v>
      </c>
      <c r="J16">
        <f t="shared" si="0"/>
        <v>42.768277777777776</v>
      </c>
      <c r="K16">
        <f t="shared" si="1"/>
        <v>-0.27063888888888887</v>
      </c>
      <c r="L16" t="str">
        <f t="shared" si="2"/>
        <v>42.768278</v>
      </c>
      <c r="M16" t="str">
        <f t="shared" si="3"/>
        <v>-0.270639</v>
      </c>
      <c r="N16" t="s">
        <v>878</v>
      </c>
      <c r="O16" t="s">
        <v>879</v>
      </c>
    </row>
    <row r="17" spans="1:15" ht="16" thickBot="1" x14ac:dyDescent="0.4">
      <c r="A17" s="9">
        <v>16</v>
      </c>
      <c r="B17" t="s">
        <v>114</v>
      </c>
      <c r="C17">
        <v>3044</v>
      </c>
      <c r="D17" t="s">
        <v>862</v>
      </c>
      <c r="E17" t="s">
        <v>863</v>
      </c>
      <c r="G17" t="s">
        <v>115</v>
      </c>
      <c r="H17" t="s">
        <v>116</v>
      </c>
      <c r="I17" t="s">
        <v>117</v>
      </c>
      <c r="J17">
        <f t="shared" si="0"/>
        <v>42.766500000000001</v>
      </c>
      <c r="K17">
        <f t="shared" si="1"/>
        <v>-0.26733333333333331</v>
      </c>
      <c r="L17" t="str">
        <f t="shared" si="2"/>
        <v>42.766500</v>
      </c>
      <c r="M17" t="str">
        <f t="shared" si="3"/>
        <v>-0.267333</v>
      </c>
      <c r="N17" t="s">
        <v>862</v>
      </c>
      <c r="O17" t="s">
        <v>863</v>
      </c>
    </row>
    <row r="18" spans="1:15" ht="16" thickBot="1" x14ac:dyDescent="0.4">
      <c r="A18" s="10">
        <v>17</v>
      </c>
      <c r="B18" t="s">
        <v>118</v>
      </c>
      <c r="C18">
        <v>3299</v>
      </c>
      <c r="D18" t="s">
        <v>661</v>
      </c>
      <c r="E18" t="s">
        <v>662</v>
      </c>
      <c r="G18" t="s">
        <v>119</v>
      </c>
      <c r="H18" t="s">
        <v>120</v>
      </c>
      <c r="I18" t="s">
        <v>121</v>
      </c>
      <c r="J18">
        <f t="shared" si="0"/>
        <v>42.774000000000001</v>
      </c>
      <c r="K18">
        <f t="shared" si="1"/>
        <v>-0.14730555555555555</v>
      </c>
      <c r="L18" t="str">
        <f t="shared" si="2"/>
        <v>42.774000</v>
      </c>
      <c r="M18" t="str">
        <f t="shared" si="3"/>
        <v>-0.147306</v>
      </c>
      <c r="N18" t="s">
        <v>661</v>
      </c>
      <c r="O18" t="s">
        <v>662</v>
      </c>
    </row>
    <row r="19" spans="1:15" ht="16" thickBot="1" x14ac:dyDescent="0.4">
      <c r="A19" s="10">
        <v>18</v>
      </c>
      <c r="B19" t="s">
        <v>92</v>
      </c>
      <c r="C19">
        <v>3047</v>
      </c>
      <c r="D19" t="s">
        <v>858</v>
      </c>
      <c r="E19" t="s">
        <v>859</v>
      </c>
      <c r="G19" t="s">
        <v>122</v>
      </c>
      <c r="H19" t="s">
        <v>123</v>
      </c>
      <c r="I19" t="s">
        <v>124</v>
      </c>
      <c r="J19">
        <f t="shared" si="0"/>
        <v>42.774277777777776</v>
      </c>
      <c r="K19">
        <f t="shared" si="1"/>
        <v>-0.15319444444444444</v>
      </c>
      <c r="L19" t="str">
        <f t="shared" si="2"/>
        <v>42.774278</v>
      </c>
      <c r="M19" t="str">
        <f t="shared" si="3"/>
        <v>-0.153194</v>
      </c>
      <c r="N19" t="s">
        <v>858</v>
      </c>
      <c r="O19" t="s">
        <v>859</v>
      </c>
    </row>
    <row r="20" spans="1:15" ht="16" thickBot="1" x14ac:dyDescent="0.4">
      <c r="A20" s="10">
        <v>19</v>
      </c>
      <c r="B20" t="s">
        <v>92</v>
      </c>
      <c r="C20">
        <v>3117</v>
      </c>
      <c r="D20" t="s">
        <v>763</v>
      </c>
      <c r="E20" t="s">
        <v>764</v>
      </c>
      <c r="G20" t="s">
        <v>125</v>
      </c>
      <c r="H20" t="s">
        <v>126</v>
      </c>
      <c r="I20" t="s">
        <v>631</v>
      </c>
      <c r="J20">
        <f t="shared" si="0"/>
        <v>42.773722222222219</v>
      </c>
      <c r="K20">
        <f t="shared" si="1"/>
        <v>-0.1527222222222222</v>
      </c>
      <c r="L20" t="str">
        <f t="shared" si="2"/>
        <v>42.773722</v>
      </c>
      <c r="M20" t="str">
        <f t="shared" si="3"/>
        <v>-0.152722</v>
      </c>
      <c r="N20" t="s">
        <v>763</v>
      </c>
      <c r="O20" t="s">
        <v>764</v>
      </c>
    </row>
    <row r="21" spans="1:15" ht="16" thickBot="1" x14ac:dyDescent="0.4">
      <c r="A21" s="10">
        <v>20</v>
      </c>
      <c r="B21" t="s">
        <v>128</v>
      </c>
      <c r="C21">
        <v>3291</v>
      </c>
      <c r="D21" t="s">
        <v>669</v>
      </c>
      <c r="E21" t="s">
        <v>670</v>
      </c>
      <c r="G21" t="s">
        <v>129</v>
      </c>
      <c r="H21" t="s">
        <v>130</v>
      </c>
      <c r="I21" t="s">
        <v>131</v>
      </c>
      <c r="J21">
        <f t="shared" si="0"/>
        <v>42.773138888888887</v>
      </c>
      <c r="K21">
        <f t="shared" si="1"/>
        <v>-0.14974999999999999</v>
      </c>
      <c r="L21" t="str">
        <f t="shared" si="2"/>
        <v>42.773139</v>
      </c>
      <c r="M21" t="str">
        <f t="shared" si="3"/>
        <v>-0.149750</v>
      </c>
      <c r="N21" t="s">
        <v>669</v>
      </c>
      <c r="O21" t="s">
        <v>670</v>
      </c>
    </row>
    <row r="22" spans="1:15" ht="16" thickBot="1" x14ac:dyDescent="0.4">
      <c r="A22" s="10">
        <v>21</v>
      </c>
      <c r="B22" t="s">
        <v>132</v>
      </c>
      <c r="C22">
        <v>3248</v>
      </c>
      <c r="D22" t="s">
        <v>695</v>
      </c>
      <c r="E22" t="s">
        <v>696</v>
      </c>
      <c r="G22" t="s">
        <v>243</v>
      </c>
      <c r="H22" t="s">
        <v>630</v>
      </c>
      <c r="I22" t="s">
        <v>133</v>
      </c>
      <c r="J22">
        <f t="shared" si="0"/>
        <v>42.769222222222218</v>
      </c>
      <c r="K22">
        <f t="shared" si="1"/>
        <v>-0.14980555555555555</v>
      </c>
      <c r="L22" t="str">
        <f t="shared" si="2"/>
        <v>42.769222</v>
      </c>
      <c r="M22" t="str">
        <f t="shared" si="3"/>
        <v>-0.149806</v>
      </c>
      <c r="N22" t="s">
        <v>695</v>
      </c>
      <c r="O22" t="s">
        <v>696</v>
      </c>
    </row>
    <row r="23" spans="1:15" ht="16" thickBot="1" x14ac:dyDescent="0.4">
      <c r="A23" s="10">
        <v>22</v>
      </c>
      <c r="B23" t="s">
        <v>92</v>
      </c>
      <c r="C23">
        <v>3042</v>
      </c>
      <c r="D23" t="s">
        <v>866</v>
      </c>
      <c r="E23" t="s">
        <v>867</v>
      </c>
      <c r="G23" t="s">
        <v>134</v>
      </c>
      <c r="H23" t="s">
        <v>135</v>
      </c>
      <c r="I23" t="s">
        <v>127</v>
      </c>
      <c r="J23">
        <f t="shared" si="0"/>
        <v>42.767555555555553</v>
      </c>
      <c r="K23">
        <f t="shared" si="1"/>
        <v>-0.1525</v>
      </c>
      <c r="L23" t="str">
        <f t="shared" si="2"/>
        <v>42.767556</v>
      </c>
      <c r="M23" t="str">
        <f t="shared" si="3"/>
        <v>-0.152500</v>
      </c>
      <c r="N23" t="s">
        <v>866</v>
      </c>
      <c r="O23" t="s">
        <v>867</v>
      </c>
    </row>
    <row r="24" spans="1:15" ht="16" thickBot="1" x14ac:dyDescent="0.4">
      <c r="A24" s="11">
        <v>23</v>
      </c>
      <c r="B24" t="s">
        <v>136</v>
      </c>
      <c r="C24">
        <v>3227</v>
      </c>
      <c r="D24" t="s">
        <v>699</v>
      </c>
      <c r="E24" t="s">
        <v>700</v>
      </c>
      <c r="G24" t="s">
        <v>137</v>
      </c>
      <c r="H24" t="s">
        <v>138</v>
      </c>
      <c r="I24" t="s">
        <v>139</v>
      </c>
      <c r="J24">
        <f t="shared" si="0"/>
        <v>42.768361111111112</v>
      </c>
      <c r="K24">
        <f t="shared" si="1"/>
        <v>-0.14658333333333334</v>
      </c>
      <c r="L24" t="str">
        <f t="shared" si="2"/>
        <v>42.768361</v>
      </c>
      <c r="M24" t="str">
        <f t="shared" si="3"/>
        <v>-0.146583</v>
      </c>
      <c r="N24" t="s">
        <v>699</v>
      </c>
      <c r="O24" t="s">
        <v>700</v>
      </c>
    </row>
    <row r="25" spans="1:15" ht="16" thickBot="1" x14ac:dyDescent="0.4">
      <c r="A25" s="10">
        <v>24</v>
      </c>
      <c r="B25" t="s">
        <v>140</v>
      </c>
      <c r="C25">
        <v>3217</v>
      </c>
      <c r="D25" t="s">
        <v>705</v>
      </c>
      <c r="E25" t="s">
        <v>706</v>
      </c>
      <c r="G25" t="s">
        <v>141</v>
      </c>
      <c r="H25" t="s">
        <v>142</v>
      </c>
      <c r="I25" t="s">
        <v>143</v>
      </c>
      <c r="J25">
        <f t="shared" si="0"/>
        <v>42.766333333333336</v>
      </c>
      <c r="K25">
        <f t="shared" si="1"/>
        <v>-0.1383611111111111</v>
      </c>
      <c r="L25" t="str">
        <f t="shared" si="2"/>
        <v>42.766333</v>
      </c>
      <c r="M25" t="str">
        <f t="shared" si="3"/>
        <v>-0.138361</v>
      </c>
      <c r="N25" t="s">
        <v>705</v>
      </c>
      <c r="O25" t="s">
        <v>706</v>
      </c>
    </row>
    <row r="26" spans="1:15" ht="16" thickBot="1" x14ac:dyDescent="0.4">
      <c r="A26" s="10">
        <v>25</v>
      </c>
      <c r="B26" t="s">
        <v>92</v>
      </c>
      <c r="C26">
        <v>3124</v>
      </c>
      <c r="D26" t="s">
        <v>755</v>
      </c>
      <c r="E26" t="s">
        <v>756</v>
      </c>
      <c r="G26" t="s">
        <v>144</v>
      </c>
      <c r="H26" t="s">
        <v>145</v>
      </c>
      <c r="I26" t="s">
        <v>146</v>
      </c>
      <c r="J26">
        <f t="shared" si="0"/>
        <v>42.763666666666666</v>
      </c>
      <c r="K26">
        <f t="shared" si="1"/>
        <v>-0.13619444444444445</v>
      </c>
      <c r="L26" t="str">
        <f t="shared" si="2"/>
        <v>42.763667</v>
      </c>
      <c r="M26" t="str">
        <f t="shared" si="3"/>
        <v>-0.136194</v>
      </c>
      <c r="N26" t="s">
        <v>755</v>
      </c>
      <c r="O26" t="s">
        <v>756</v>
      </c>
    </row>
    <row r="27" spans="1:15" ht="16" thickBot="1" x14ac:dyDescent="0.4">
      <c r="A27" s="10">
        <v>26</v>
      </c>
      <c r="B27" t="s">
        <v>147</v>
      </c>
      <c r="C27">
        <v>3151</v>
      </c>
      <c r="D27" t="s">
        <v>735</v>
      </c>
      <c r="E27" t="s">
        <v>736</v>
      </c>
      <c r="G27" t="s">
        <v>148</v>
      </c>
      <c r="H27" t="s">
        <v>149</v>
      </c>
      <c r="I27" t="s">
        <v>150</v>
      </c>
      <c r="J27">
        <f t="shared" si="0"/>
        <v>42.762805555555559</v>
      </c>
      <c r="K27">
        <f t="shared" si="1"/>
        <v>-0.13583333333333333</v>
      </c>
      <c r="L27" t="str">
        <f t="shared" si="2"/>
        <v>42.762806</v>
      </c>
      <c r="M27" t="str">
        <f t="shared" si="3"/>
        <v>-0.135833</v>
      </c>
      <c r="N27" t="s">
        <v>735</v>
      </c>
      <c r="O27" t="s">
        <v>736</v>
      </c>
    </row>
    <row r="28" spans="1:15" ht="16" thickBot="1" x14ac:dyDescent="0.4">
      <c r="A28" s="11">
        <v>27</v>
      </c>
      <c r="B28" t="s">
        <v>151</v>
      </c>
      <c r="C28">
        <v>3128</v>
      </c>
      <c r="D28" t="s">
        <v>751</v>
      </c>
      <c r="E28" t="s">
        <v>752</v>
      </c>
      <c r="G28" t="s">
        <v>152</v>
      </c>
      <c r="H28" t="s">
        <v>153</v>
      </c>
      <c r="I28" t="s">
        <v>154</v>
      </c>
      <c r="J28">
        <f t="shared" si="0"/>
        <v>42.761583333333334</v>
      </c>
      <c r="K28">
        <f t="shared" si="1"/>
        <v>-0.13641666666666666</v>
      </c>
      <c r="L28" t="str">
        <f t="shared" si="2"/>
        <v>42.761583</v>
      </c>
      <c r="M28" t="str">
        <f t="shared" si="3"/>
        <v>-0.136417</v>
      </c>
      <c r="N28" t="s">
        <v>751</v>
      </c>
      <c r="O28" t="s">
        <v>752</v>
      </c>
    </row>
    <row r="29" spans="1:15" ht="16" thickBot="1" x14ac:dyDescent="0.4">
      <c r="A29" s="15">
        <v>28</v>
      </c>
      <c r="B29" t="s">
        <v>155</v>
      </c>
      <c r="C29">
        <v>3035</v>
      </c>
      <c r="D29" t="s">
        <v>884</v>
      </c>
      <c r="E29" t="s">
        <v>885</v>
      </c>
      <c r="G29" t="s">
        <v>156</v>
      </c>
      <c r="H29" t="s">
        <v>157</v>
      </c>
      <c r="I29" t="s">
        <v>158</v>
      </c>
      <c r="J29">
        <f t="shared" si="0"/>
        <v>42.692888888888888</v>
      </c>
      <c r="K29">
        <f t="shared" si="1"/>
        <v>-6.5222222222222223E-2</v>
      </c>
      <c r="L29" t="str">
        <f t="shared" si="2"/>
        <v>42.692889</v>
      </c>
      <c r="M29" t="str">
        <f t="shared" si="3"/>
        <v>-0.065222</v>
      </c>
      <c r="N29" t="s">
        <v>884</v>
      </c>
      <c r="O29" t="s">
        <v>885</v>
      </c>
    </row>
    <row r="30" spans="1:15" ht="16" thickBot="1" x14ac:dyDescent="0.4">
      <c r="A30" s="15">
        <v>29</v>
      </c>
      <c r="B30" t="s">
        <v>92</v>
      </c>
      <c r="C30">
        <v>3018</v>
      </c>
      <c r="D30" t="s">
        <v>922</v>
      </c>
      <c r="E30" t="s">
        <v>923</v>
      </c>
      <c r="G30" t="s">
        <v>159</v>
      </c>
      <c r="H30" t="s">
        <v>160</v>
      </c>
      <c r="I30" t="s">
        <v>161</v>
      </c>
      <c r="J30">
        <f t="shared" si="0"/>
        <v>42.693861111111104</v>
      </c>
      <c r="K30">
        <f t="shared" si="1"/>
        <v>-6.3055555555555559E-2</v>
      </c>
      <c r="L30" t="str">
        <f t="shared" si="2"/>
        <v>42.693861</v>
      </c>
      <c r="M30" t="str">
        <f t="shared" si="3"/>
        <v>-0.063056</v>
      </c>
      <c r="N30" t="s">
        <v>922</v>
      </c>
      <c r="O30" t="s">
        <v>923</v>
      </c>
    </row>
    <row r="31" spans="1:15" ht="16" thickBot="1" x14ac:dyDescent="0.4">
      <c r="A31" s="15">
        <v>30</v>
      </c>
      <c r="B31" t="s">
        <v>162</v>
      </c>
      <c r="C31">
        <v>3031</v>
      </c>
      <c r="D31" t="s">
        <v>892</v>
      </c>
      <c r="E31" t="s">
        <v>893</v>
      </c>
      <c r="G31" t="s">
        <v>163</v>
      </c>
      <c r="H31" t="s">
        <v>164</v>
      </c>
      <c r="I31" t="s">
        <v>165</v>
      </c>
      <c r="J31">
        <f t="shared" si="0"/>
        <v>42.694555555555553</v>
      </c>
      <c r="K31">
        <f t="shared" si="1"/>
        <v>-6.2138888888888896E-2</v>
      </c>
      <c r="L31" t="str">
        <f t="shared" si="2"/>
        <v>42.694556</v>
      </c>
      <c r="M31" t="str">
        <f t="shared" si="3"/>
        <v>-0.062139</v>
      </c>
      <c r="N31" t="s">
        <v>892</v>
      </c>
      <c r="O31" t="s">
        <v>893</v>
      </c>
    </row>
    <row r="32" spans="1:15" ht="16" thickBot="1" x14ac:dyDescent="0.4">
      <c r="A32" s="15">
        <v>31</v>
      </c>
      <c r="B32" t="s">
        <v>166</v>
      </c>
      <c r="C32">
        <v>3144</v>
      </c>
      <c r="D32" t="s">
        <v>739</v>
      </c>
      <c r="E32" t="s">
        <v>740</v>
      </c>
      <c r="G32" t="s">
        <v>564</v>
      </c>
      <c r="H32" t="s">
        <v>167</v>
      </c>
      <c r="I32" t="s">
        <v>168</v>
      </c>
      <c r="J32">
        <f t="shared" si="0"/>
        <v>42.693694444444439</v>
      </c>
      <c r="K32">
        <f t="shared" si="1"/>
        <v>-5.1277777777777783E-2</v>
      </c>
      <c r="L32" t="str">
        <f t="shared" si="2"/>
        <v>42.693694</v>
      </c>
      <c r="M32" t="str">
        <f t="shared" si="3"/>
        <v>-0.051278</v>
      </c>
      <c r="N32" t="s">
        <v>739</v>
      </c>
      <c r="O32" t="s">
        <v>740</v>
      </c>
    </row>
    <row r="33" spans="1:15" ht="16" thickBot="1" x14ac:dyDescent="0.4">
      <c r="A33" s="15">
        <v>32</v>
      </c>
      <c r="B33" t="s">
        <v>627</v>
      </c>
      <c r="C33">
        <v>3011</v>
      </c>
      <c r="D33" t="s">
        <v>936</v>
      </c>
      <c r="E33" t="s">
        <v>937</v>
      </c>
      <c r="G33" t="s">
        <v>169</v>
      </c>
      <c r="H33" t="s">
        <v>170</v>
      </c>
      <c r="I33" t="s">
        <v>171</v>
      </c>
      <c r="J33">
        <f t="shared" si="0"/>
        <v>42.687694444444439</v>
      </c>
      <c r="K33">
        <f t="shared" si="1"/>
        <v>-2.6777777777777775E-2</v>
      </c>
      <c r="L33" t="str">
        <f t="shared" si="2"/>
        <v>42.687694</v>
      </c>
      <c r="M33" t="str">
        <f t="shared" si="3"/>
        <v>-0.026778</v>
      </c>
      <c r="N33" t="s">
        <v>936</v>
      </c>
      <c r="O33" t="s">
        <v>937</v>
      </c>
    </row>
    <row r="34" spans="1:15" ht="16" thickBot="1" x14ac:dyDescent="0.4">
      <c r="A34" s="15">
        <v>33</v>
      </c>
      <c r="B34" t="s">
        <v>172</v>
      </c>
      <c r="C34">
        <v>3012</v>
      </c>
      <c r="D34" t="s">
        <v>934</v>
      </c>
      <c r="E34" t="s">
        <v>935</v>
      </c>
      <c r="G34" t="s">
        <v>173</v>
      </c>
      <c r="H34" t="s">
        <v>174</v>
      </c>
      <c r="I34" t="s">
        <v>175</v>
      </c>
      <c r="J34">
        <f t="shared" ref="J34:J65" si="4">_xlfn.NUMBERVALUE(LEFT(H34,FIND("º",H34)-1)) + (_xlfn.NUMBERVALUE(MID(H34,FIND("º",H34)+2,FIND("'",H34)-FIND("º",H34)-2))/60) + (_xlfn.NUMBERVALUE(SUBSTITUTE(MID(H34,FIND("'",H34)+2,FIND("""",H34)-FIND("'",H34)-2),".",","))/3600)</f>
        <v>42.685749999999999</v>
      </c>
      <c r="K34">
        <f t="shared" ref="K34:K65" si="5">(_xlfn.NUMBERVALUE(LEFT(I34,FIND("º",I34)-1)) + (_xlfn.NUMBERVALUE(MID(I34,FIND("º",I34)+2,FIND("'",I34)-FIND("º",I34)-2))/60) + (_xlfn.NUMBERVALUE(SUBSTITUTE(MID(I34,FIND("'",I34)+2,FIND("""",I34)-FIND("'",I34)-2),".",","))/3600)) * IF(RIGHT(I34,1)="W",-1,1)</f>
        <v>-1.7083333333333332E-2</v>
      </c>
      <c r="L34" t="str">
        <f t="shared" ref="L34:L65" si="6">SUBSTITUTE(TEXT(_xlfn.NUMBERVALUE(LEFT(H34,FIND("º",H34)-1)) + (_xlfn.NUMBERVALUE(MID(H34,FIND("º",H34)+2,FIND("'",H34)-FIND("º",H34)-2))/60) + (_xlfn.NUMBERVALUE(SUBSTITUTE(MID(H34,FIND("'",H34)+2,FIND("""",H34)-FIND("'",H34)-2),".",","))/3600),"0,000000"),",",".")</f>
        <v>42.685750</v>
      </c>
      <c r="M34" t="str">
        <f t="shared" ref="M34:M65" si="7">SUBSTITUTE(TEXT((_xlfn.NUMBERVALUE(LEFT(I34,FIND("º",I34)-1)) + (_xlfn.NUMBERVALUE(MID(I34,FIND("º",I34)+2,FIND("'",I34)-FIND("º",I34)-2))/60) + (_xlfn.NUMBERVALUE(SUBSTITUTE(MID(I34,FIND("'",I34)+2,FIND("""",I34)-FIND("'",I34)-2),".",","))/3600)) * IF(RIGHT(I34,1)="W",-1,1),"0,000000"),",",".")</f>
        <v>-0.017083</v>
      </c>
      <c r="N34" t="s">
        <v>934</v>
      </c>
      <c r="O34" t="s">
        <v>935</v>
      </c>
    </row>
    <row r="35" spans="1:15" ht="16" thickBot="1" x14ac:dyDescent="0.4">
      <c r="A35" s="15">
        <v>34</v>
      </c>
      <c r="B35" t="s">
        <v>176</v>
      </c>
      <c r="C35">
        <v>3075</v>
      </c>
      <c r="D35" t="s">
        <v>822</v>
      </c>
      <c r="E35" t="s">
        <v>823</v>
      </c>
      <c r="G35" t="s">
        <v>177</v>
      </c>
      <c r="H35" t="s">
        <v>178</v>
      </c>
      <c r="I35" t="s">
        <v>344</v>
      </c>
      <c r="J35">
        <f t="shared" si="4"/>
        <v>42.685305555555551</v>
      </c>
      <c r="K35">
        <f t="shared" si="5"/>
        <v>3.3333333333333332E-4</v>
      </c>
      <c r="L35" t="str">
        <f t="shared" si="6"/>
        <v>42.685306</v>
      </c>
      <c r="M35" t="str">
        <f t="shared" si="7"/>
        <v>0.000333</v>
      </c>
      <c r="N35" t="s">
        <v>822</v>
      </c>
      <c r="O35" t="s">
        <v>823</v>
      </c>
    </row>
    <row r="36" spans="1:15" ht="16" thickBot="1" x14ac:dyDescent="0.4">
      <c r="A36" s="15">
        <v>35</v>
      </c>
      <c r="B36" t="s">
        <v>179</v>
      </c>
      <c r="C36">
        <v>3098</v>
      </c>
      <c r="D36" t="s">
        <v>787</v>
      </c>
      <c r="E36" t="s">
        <v>788</v>
      </c>
      <c r="G36" t="s">
        <v>180</v>
      </c>
      <c r="H36" t="s">
        <v>181</v>
      </c>
      <c r="I36" t="s">
        <v>182</v>
      </c>
      <c r="J36">
        <f t="shared" si="4"/>
        <v>42.686694444444441</v>
      </c>
      <c r="K36">
        <f t="shared" si="5"/>
        <v>2.3611111111111111E-3</v>
      </c>
      <c r="L36" t="str">
        <f t="shared" si="6"/>
        <v>42.686694</v>
      </c>
      <c r="M36" t="str">
        <f t="shared" si="7"/>
        <v>0.002361</v>
      </c>
      <c r="N36" t="s">
        <v>787</v>
      </c>
      <c r="O36" t="s">
        <v>788</v>
      </c>
    </row>
    <row r="37" spans="1:15" ht="16" thickBot="1" x14ac:dyDescent="0.4">
      <c r="A37" s="15">
        <v>36</v>
      </c>
      <c r="B37" t="s">
        <v>183</v>
      </c>
      <c r="C37">
        <v>3111</v>
      </c>
      <c r="D37" t="s">
        <v>771</v>
      </c>
      <c r="E37" t="s">
        <v>772</v>
      </c>
      <c r="G37" t="s">
        <v>184</v>
      </c>
      <c r="H37" t="s">
        <v>185</v>
      </c>
      <c r="I37" t="s">
        <v>632</v>
      </c>
      <c r="J37">
        <f t="shared" si="4"/>
        <v>42.688833333333328</v>
      </c>
      <c r="K37">
        <f t="shared" si="5"/>
        <v>4.7222222222222223E-3</v>
      </c>
      <c r="L37" t="str">
        <f t="shared" si="6"/>
        <v>42.688833</v>
      </c>
      <c r="M37" t="str">
        <f t="shared" si="7"/>
        <v>0.004722</v>
      </c>
      <c r="N37" t="s">
        <v>771</v>
      </c>
      <c r="O37" t="s">
        <v>772</v>
      </c>
    </row>
    <row r="38" spans="1:15" ht="16" thickBot="1" x14ac:dyDescent="0.4">
      <c r="A38" s="15">
        <v>37</v>
      </c>
      <c r="B38" t="s">
        <v>186</v>
      </c>
      <c r="C38">
        <v>3161</v>
      </c>
      <c r="D38" t="s">
        <v>729</v>
      </c>
      <c r="E38" t="s">
        <v>730</v>
      </c>
      <c r="G38" t="s">
        <v>187</v>
      </c>
      <c r="H38" t="s">
        <v>188</v>
      </c>
      <c r="I38" t="s">
        <v>189</v>
      </c>
      <c r="J38">
        <f t="shared" si="4"/>
        <v>42.689972222222217</v>
      </c>
      <c r="K38">
        <f t="shared" si="5"/>
        <v>7.8333333333333328E-3</v>
      </c>
      <c r="L38" t="str">
        <f t="shared" si="6"/>
        <v>42.689972</v>
      </c>
      <c r="M38" t="str">
        <f t="shared" si="7"/>
        <v>0.007833</v>
      </c>
      <c r="N38" t="s">
        <v>729</v>
      </c>
      <c r="O38" t="s">
        <v>730</v>
      </c>
    </row>
    <row r="39" spans="1:15" ht="16" thickBot="1" x14ac:dyDescent="0.4">
      <c r="A39" s="15">
        <v>38</v>
      </c>
      <c r="B39" t="s">
        <v>190</v>
      </c>
      <c r="C39">
        <v>3251</v>
      </c>
      <c r="D39" t="s">
        <v>691</v>
      </c>
      <c r="E39" t="s">
        <v>692</v>
      </c>
      <c r="G39" t="s">
        <v>191</v>
      </c>
      <c r="H39" t="s">
        <v>192</v>
      </c>
      <c r="I39" t="s">
        <v>193</v>
      </c>
      <c r="J39">
        <f t="shared" si="4"/>
        <v>42.692611111111106</v>
      </c>
      <c r="K39">
        <f t="shared" si="5"/>
        <v>1.1527777777777777E-2</v>
      </c>
      <c r="L39" t="str">
        <f t="shared" si="6"/>
        <v>42.692611</v>
      </c>
      <c r="M39" t="str">
        <f t="shared" si="7"/>
        <v>0.011528</v>
      </c>
      <c r="N39" t="s">
        <v>691</v>
      </c>
      <c r="O39" t="s">
        <v>692</v>
      </c>
    </row>
    <row r="40" spans="1:15" ht="16" thickBot="1" x14ac:dyDescent="0.4">
      <c r="A40" s="15">
        <v>39</v>
      </c>
      <c r="B40" t="s">
        <v>194</v>
      </c>
      <c r="C40">
        <v>3013</v>
      </c>
      <c r="D40" t="s">
        <v>930</v>
      </c>
      <c r="E40" t="s">
        <v>931</v>
      </c>
      <c r="G40" t="s">
        <v>623</v>
      </c>
      <c r="H40" t="s">
        <v>195</v>
      </c>
      <c r="I40" t="s">
        <v>196</v>
      </c>
      <c r="J40">
        <f t="shared" si="4"/>
        <v>42.701777777777778</v>
      </c>
      <c r="K40">
        <f t="shared" si="5"/>
        <v>1.5583333333333334E-2</v>
      </c>
      <c r="L40" t="str">
        <f t="shared" si="6"/>
        <v>42.701778</v>
      </c>
      <c r="M40" t="str">
        <f t="shared" si="7"/>
        <v>0.015583</v>
      </c>
      <c r="N40" t="s">
        <v>930</v>
      </c>
      <c r="O40" t="s">
        <v>931</v>
      </c>
    </row>
    <row r="41" spans="1:15" ht="16" thickBot="1" x14ac:dyDescent="0.4">
      <c r="A41" s="15">
        <v>40</v>
      </c>
      <c r="B41" t="s">
        <v>197</v>
      </c>
      <c r="C41">
        <v>3071</v>
      </c>
      <c r="D41" t="s">
        <v>828</v>
      </c>
      <c r="E41" t="s">
        <v>829</v>
      </c>
      <c r="G41" t="s">
        <v>619</v>
      </c>
      <c r="H41" t="s">
        <v>198</v>
      </c>
      <c r="I41" t="s">
        <v>199</v>
      </c>
      <c r="J41">
        <f t="shared" si="4"/>
        <v>42.702500000000001</v>
      </c>
      <c r="K41">
        <f t="shared" si="5"/>
        <v>2.3916666666666666E-2</v>
      </c>
      <c r="L41" t="str">
        <f t="shared" si="6"/>
        <v>42.702500</v>
      </c>
      <c r="M41" t="str">
        <f t="shared" si="7"/>
        <v>0.023917</v>
      </c>
      <c r="N41" t="s">
        <v>828</v>
      </c>
      <c r="O41" t="s">
        <v>829</v>
      </c>
    </row>
    <row r="42" spans="1:15" ht="16" thickBot="1" x14ac:dyDescent="0.4">
      <c r="A42" s="15">
        <v>41</v>
      </c>
      <c r="B42" t="s">
        <v>92</v>
      </c>
      <c r="C42">
        <v>3092</v>
      </c>
      <c r="D42" t="s">
        <v>799</v>
      </c>
      <c r="E42" t="s">
        <v>800</v>
      </c>
      <c r="G42" t="s">
        <v>570</v>
      </c>
      <c r="H42" t="s">
        <v>200</v>
      </c>
      <c r="I42" t="s">
        <v>201</v>
      </c>
      <c r="J42">
        <f t="shared" si="4"/>
        <v>42.685444444444443</v>
      </c>
      <c r="K42">
        <f t="shared" si="5"/>
        <v>1.8916666666666665E-2</v>
      </c>
      <c r="L42" t="str">
        <f t="shared" si="6"/>
        <v>42.685444</v>
      </c>
      <c r="M42" t="str">
        <f t="shared" si="7"/>
        <v>0.018917</v>
      </c>
      <c r="N42" t="s">
        <v>799</v>
      </c>
      <c r="O42" t="s">
        <v>800</v>
      </c>
    </row>
    <row r="43" spans="1:15" ht="16" thickBot="1" x14ac:dyDescent="0.4">
      <c r="A43" s="15">
        <v>42</v>
      </c>
      <c r="B43" t="s">
        <v>36</v>
      </c>
      <c r="C43">
        <v>3325</v>
      </c>
      <c r="D43" t="s">
        <v>653</v>
      </c>
      <c r="E43" t="s">
        <v>654</v>
      </c>
      <c r="G43" t="s">
        <v>202</v>
      </c>
      <c r="H43" t="s">
        <v>203</v>
      </c>
      <c r="I43" t="s">
        <v>204</v>
      </c>
      <c r="J43">
        <f t="shared" si="4"/>
        <v>42.684694444444439</v>
      </c>
      <c r="K43">
        <f t="shared" si="5"/>
        <v>2.3944444444444445E-2</v>
      </c>
      <c r="L43" t="str">
        <f t="shared" si="6"/>
        <v>42.684694</v>
      </c>
      <c r="M43" t="str">
        <f t="shared" si="7"/>
        <v>0.023944</v>
      </c>
      <c r="N43" t="s">
        <v>653</v>
      </c>
      <c r="O43" t="s">
        <v>654</v>
      </c>
    </row>
    <row r="44" spans="1:15" ht="16" thickBot="1" x14ac:dyDescent="0.4">
      <c r="A44" s="15">
        <v>43</v>
      </c>
      <c r="B44" t="s">
        <v>205</v>
      </c>
      <c r="C44">
        <v>3194</v>
      </c>
      <c r="D44" t="s">
        <v>711</v>
      </c>
      <c r="E44" t="s">
        <v>712</v>
      </c>
      <c r="G44" t="s">
        <v>206</v>
      </c>
      <c r="H44" t="s">
        <v>207</v>
      </c>
      <c r="I44" t="s">
        <v>208</v>
      </c>
      <c r="J44">
        <f t="shared" si="4"/>
        <v>42.681027777777778</v>
      </c>
      <c r="K44">
        <f t="shared" si="5"/>
        <v>2.0888888888888887E-2</v>
      </c>
      <c r="L44" t="str">
        <f t="shared" si="6"/>
        <v>42.681028</v>
      </c>
      <c r="M44" t="str">
        <f t="shared" si="7"/>
        <v>0.020889</v>
      </c>
      <c r="N44" t="s">
        <v>711</v>
      </c>
      <c r="O44" t="s">
        <v>712</v>
      </c>
    </row>
    <row r="45" spans="1:15" ht="16" thickBot="1" x14ac:dyDescent="0.4">
      <c r="A45" s="15">
        <v>44</v>
      </c>
      <c r="B45" t="s">
        <v>92</v>
      </c>
      <c r="C45">
        <v>3174</v>
      </c>
      <c r="D45" t="s">
        <v>723</v>
      </c>
      <c r="E45" t="s">
        <v>724</v>
      </c>
      <c r="G45" t="s">
        <v>209</v>
      </c>
      <c r="H45" t="s">
        <v>210</v>
      </c>
      <c r="I45" t="s">
        <v>211</v>
      </c>
      <c r="J45">
        <f t="shared" si="4"/>
        <v>42.679916666666664</v>
      </c>
      <c r="K45">
        <f t="shared" si="5"/>
        <v>3.075E-2</v>
      </c>
      <c r="L45" t="str">
        <f t="shared" si="6"/>
        <v>42.679917</v>
      </c>
      <c r="M45" t="str">
        <f t="shared" si="7"/>
        <v>0.030750</v>
      </c>
      <c r="N45" t="s">
        <v>723</v>
      </c>
      <c r="O45" t="s">
        <v>724</v>
      </c>
    </row>
    <row r="46" spans="1:15" ht="16" thickBot="1" x14ac:dyDescent="0.4">
      <c r="A46" s="15">
        <v>45</v>
      </c>
      <c r="B46" t="s">
        <v>212</v>
      </c>
      <c r="C46">
        <v>3185</v>
      </c>
      <c r="D46" t="s">
        <v>717</v>
      </c>
      <c r="E46" t="s">
        <v>718</v>
      </c>
      <c r="G46" t="s">
        <v>213</v>
      </c>
      <c r="H46" t="s">
        <v>214</v>
      </c>
      <c r="I46" t="s">
        <v>215</v>
      </c>
      <c r="J46">
        <f t="shared" si="4"/>
        <v>42.679083333333331</v>
      </c>
      <c r="K46">
        <f t="shared" si="5"/>
        <v>3.1555555555555559E-2</v>
      </c>
      <c r="L46" t="str">
        <f t="shared" si="6"/>
        <v>42.679083</v>
      </c>
      <c r="M46" t="str">
        <f t="shared" si="7"/>
        <v>0.031556</v>
      </c>
      <c r="N46" t="s">
        <v>717</v>
      </c>
      <c r="O46" t="s">
        <v>718</v>
      </c>
    </row>
    <row r="47" spans="1:15" ht="16" thickBot="1" x14ac:dyDescent="0.4">
      <c r="A47" s="15">
        <v>46</v>
      </c>
      <c r="B47" t="s">
        <v>37</v>
      </c>
      <c r="C47">
        <v>3348</v>
      </c>
      <c r="D47" t="s">
        <v>645</v>
      </c>
      <c r="E47" t="s">
        <v>646</v>
      </c>
      <c r="G47" t="s">
        <v>216</v>
      </c>
      <c r="H47" t="s">
        <v>217</v>
      </c>
      <c r="I47" t="s">
        <v>218</v>
      </c>
      <c r="J47">
        <f t="shared" si="4"/>
        <v>42.675583333333329</v>
      </c>
      <c r="K47">
        <f t="shared" si="5"/>
        <v>3.4388888888888886E-2</v>
      </c>
      <c r="L47" t="str">
        <f t="shared" si="6"/>
        <v>42.675583</v>
      </c>
      <c r="M47" t="str">
        <f t="shared" si="7"/>
        <v>0.034389</v>
      </c>
      <c r="N47" t="s">
        <v>645</v>
      </c>
      <c r="O47" t="s">
        <v>646</v>
      </c>
    </row>
    <row r="48" spans="1:15" ht="16" thickBot="1" x14ac:dyDescent="0.4">
      <c r="A48" s="15">
        <v>47</v>
      </c>
      <c r="B48" t="s">
        <v>92</v>
      </c>
      <c r="C48">
        <v>3021</v>
      </c>
      <c r="D48" t="s">
        <v>912</v>
      </c>
      <c r="E48" t="s">
        <v>913</v>
      </c>
      <c r="G48" t="s">
        <v>219</v>
      </c>
      <c r="H48" t="s">
        <v>220</v>
      </c>
      <c r="I48" t="s">
        <v>221</v>
      </c>
      <c r="J48">
        <f t="shared" si="4"/>
        <v>42.669750000000001</v>
      </c>
      <c r="K48">
        <f t="shared" si="5"/>
        <v>2.9888888888888888E-2</v>
      </c>
      <c r="L48" t="str">
        <f t="shared" si="6"/>
        <v>42.669750</v>
      </c>
      <c r="M48" t="str">
        <f t="shared" si="7"/>
        <v>0.029889</v>
      </c>
      <c r="N48" t="s">
        <v>912</v>
      </c>
      <c r="O48" t="s">
        <v>913</v>
      </c>
    </row>
    <row r="49" spans="1:15" ht="16" thickBot="1" x14ac:dyDescent="0.4">
      <c r="A49" s="15">
        <v>48</v>
      </c>
      <c r="B49" t="s">
        <v>92</v>
      </c>
      <c r="C49">
        <v>3189</v>
      </c>
      <c r="D49" t="s">
        <v>713</v>
      </c>
      <c r="E49" t="s">
        <v>714</v>
      </c>
      <c r="G49" t="s">
        <v>222</v>
      </c>
      <c r="H49" t="s">
        <v>223</v>
      </c>
      <c r="I49" t="s">
        <v>224</v>
      </c>
      <c r="J49">
        <f t="shared" si="4"/>
        <v>42.673555555555552</v>
      </c>
      <c r="K49">
        <f t="shared" si="5"/>
        <v>4.0861111111111112E-2</v>
      </c>
      <c r="L49" t="str">
        <f t="shared" si="6"/>
        <v>42.673556</v>
      </c>
      <c r="M49" t="str">
        <f t="shared" si="7"/>
        <v>0.040861</v>
      </c>
      <c r="N49" t="s">
        <v>713</v>
      </c>
      <c r="O49" t="s">
        <v>714</v>
      </c>
    </row>
    <row r="50" spans="1:15" ht="16" thickBot="1" x14ac:dyDescent="0.4">
      <c r="A50" s="15">
        <v>49</v>
      </c>
      <c r="B50" t="s">
        <v>92</v>
      </c>
      <c r="C50">
        <v>3235</v>
      </c>
      <c r="D50" t="s">
        <v>697</v>
      </c>
      <c r="E50" t="s">
        <v>698</v>
      </c>
      <c r="G50" t="s">
        <v>225</v>
      </c>
      <c r="H50" t="s">
        <v>226</v>
      </c>
      <c r="I50" t="s">
        <v>227</v>
      </c>
      <c r="J50">
        <f t="shared" si="4"/>
        <v>42.671861111111106</v>
      </c>
      <c r="K50">
        <f t="shared" si="5"/>
        <v>4.1861111111111113E-2</v>
      </c>
      <c r="L50" t="str">
        <f t="shared" si="6"/>
        <v>42.671861</v>
      </c>
      <c r="M50" t="str">
        <f t="shared" si="7"/>
        <v>0.041861</v>
      </c>
      <c r="N50" t="s">
        <v>697</v>
      </c>
      <c r="O50" t="s">
        <v>698</v>
      </c>
    </row>
    <row r="51" spans="1:15" ht="16" thickBot="1" x14ac:dyDescent="0.4">
      <c r="A51" s="14">
        <v>50</v>
      </c>
      <c r="B51" t="s">
        <v>228</v>
      </c>
      <c r="C51">
        <v>3257</v>
      </c>
      <c r="D51" t="s">
        <v>689</v>
      </c>
      <c r="E51" t="s">
        <v>690</v>
      </c>
      <c r="G51" t="s">
        <v>589</v>
      </c>
      <c r="H51" t="s">
        <v>345</v>
      </c>
      <c r="I51" t="s">
        <v>346</v>
      </c>
      <c r="J51">
        <f t="shared" si="4"/>
        <v>42.669555555555554</v>
      </c>
      <c r="K51">
        <f t="shared" si="5"/>
        <v>4.3138888888888886E-2</v>
      </c>
      <c r="L51" t="str">
        <f t="shared" si="6"/>
        <v>42.669556</v>
      </c>
      <c r="M51" t="str">
        <f t="shared" si="7"/>
        <v>0.043139</v>
      </c>
      <c r="N51" t="s">
        <v>689</v>
      </c>
      <c r="O51" t="s">
        <v>690</v>
      </c>
    </row>
    <row r="52" spans="1:15" ht="16" thickBot="1" x14ac:dyDescent="0.4">
      <c r="A52" s="15">
        <v>51</v>
      </c>
      <c r="B52" t="s">
        <v>229</v>
      </c>
      <c r="C52">
        <v>3078</v>
      </c>
      <c r="D52" t="s">
        <v>813</v>
      </c>
      <c r="E52" t="s">
        <v>814</v>
      </c>
      <c r="G52" t="s">
        <v>229</v>
      </c>
      <c r="H52" t="s">
        <v>230</v>
      </c>
      <c r="I52" t="s">
        <v>231</v>
      </c>
      <c r="J52">
        <f t="shared" si="4"/>
        <v>42.677194444444439</v>
      </c>
      <c r="K52">
        <f t="shared" si="5"/>
        <v>4.3083333333333335E-2</v>
      </c>
      <c r="L52" t="str">
        <f t="shared" si="6"/>
        <v>42.677194</v>
      </c>
      <c r="M52" t="str">
        <f t="shared" si="7"/>
        <v>0.043083</v>
      </c>
      <c r="N52" t="s">
        <v>813</v>
      </c>
      <c r="O52" t="s">
        <v>814</v>
      </c>
    </row>
    <row r="53" spans="1:15" ht="16" thickBot="1" x14ac:dyDescent="0.4">
      <c r="A53" s="15">
        <v>52</v>
      </c>
      <c r="B53" t="s">
        <v>232</v>
      </c>
      <c r="C53">
        <v>3048</v>
      </c>
      <c r="D53" t="s">
        <v>854</v>
      </c>
      <c r="E53" t="s">
        <v>855</v>
      </c>
      <c r="G53" t="s">
        <v>233</v>
      </c>
      <c r="H53" t="s">
        <v>234</v>
      </c>
      <c r="I53" t="s">
        <v>235</v>
      </c>
      <c r="J53">
        <f t="shared" si="4"/>
        <v>42.673249999999996</v>
      </c>
      <c r="K53">
        <f t="shared" si="5"/>
        <v>4.7305555555555552E-2</v>
      </c>
      <c r="L53" t="str">
        <f t="shared" si="6"/>
        <v>42.673250</v>
      </c>
      <c r="M53" t="str">
        <f t="shared" si="7"/>
        <v>0.047306</v>
      </c>
      <c r="N53" t="s">
        <v>854</v>
      </c>
      <c r="O53" t="s">
        <v>855</v>
      </c>
    </row>
    <row r="54" spans="1:15" ht="16" thickBot="1" x14ac:dyDescent="0.4">
      <c r="A54" s="15">
        <v>53</v>
      </c>
      <c r="B54" t="s">
        <v>92</v>
      </c>
      <c r="C54">
        <v>3023</v>
      </c>
      <c r="D54" t="s">
        <v>900</v>
      </c>
      <c r="E54" t="s">
        <v>901</v>
      </c>
      <c r="G54" t="s">
        <v>236</v>
      </c>
      <c r="H54" t="s">
        <v>237</v>
      </c>
      <c r="I54" t="s">
        <v>238</v>
      </c>
      <c r="J54">
        <f t="shared" si="4"/>
        <v>42.669638888888883</v>
      </c>
      <c r="K54">
        <f t="shared" si="5"/>
        <v>5.2111111111111115E-2</v>
      </c>
      <c r="L54" t="str">
        <f t="shared" si="6"/>
        <v>42.669639</v>
      </c>
      <c r="M54" t="str">
        <f t="shared" si="7"/>
        <v>0.052111</v>
      </c>
      <c r="N54" t="s">
        <v>900</v>
      </c>
      <c r="O54" t="s">
        <v>901</v>
      </c>
    </row>
    <row r="55" spans="1:15" ht="16" thickBot="1" x14ac:dyDescent="0.4">
      <c r="A55" s="14">
        <v>54</v>
      </c>
      <c r="B55" t="s">
        <v>239</v>
      </c>
      <c r="C55">
        <v>3022</v>
      </c>
      <c r="D55" t="s">
        <v>904</v>
      </c>
      <c r="E55" t="s">
        <v>905</v>
      </c>
      <c r="G55" t="s">
        <v>240</v>
      </c>
      <c r="H55" t="s">
        <v>241</v>
      </c>
      <c r="I55" t="s">
        <v>242</v>
      </c>
      <c r="J55">
        <f t="shared" si="4"/>
        <v>42.662111111111109</v>
      </c>
      <c r="K55">
        <f t="shared" si="5"/>
        <v>5.3666666666666668E-2</v>
      </c>
      <c r="L55" t="str">
        <f t="shared" si="6"/>
        <v>42.662111</v>
      </c>
      <c r="M55" t="str">
        <f t="shared" si="7"/>
        <v>0.053667</v>
      </c>
      <c r="N55" t="s">
        <v>904</v>
      </c>
      <c r="O55" t="s">
        <v>905</v>
      </c>
    </row>
    <row r="56" spans="1:15" ht="16" thickBot="1" x14ac:dyDescent="0.4">
      <c r="A56" s="18">
        <v>55</v>
      </c>
      <c r="B56" t="s">
        <v>244</v>
      </c>
      <c r="C56">
        <v>3083</v>
      </c>
      <c r="D56" t="s">
        <v>807</v>
      </c>
      <c r="E56" t="s">
        <v>808</v>
      </c>
      <c r="G56" t="s">
        <v>245</v>
      </c>
      <c r="H56" t="s">
        <v>347</v>
      </c>
      <c r="I56" t="s">
        <v>348</v>
      </c>
      <c r="J56">
        <f t="shared" si="4"/>
        <v>42.722444444444449</v>
      </c>
      <c r="K56">
        <f t="shared" si="5"/>
        <v>0.13672222222222222</v>
      </c>
      <c r="L56" t="str">
        <f t="shared" si="6"/>
        <v>42.722444</v>
      </c>
      <c r="M56" t="str">
        <f t="shared" si="7"/>
        <v>0.136722</v>
      </c>
      <c r="N56" t="s">
        <v>807</v>
      </c>
      <c r="O56" t="s">
        <v>808</v>
      </c>
    </row>
    <row r="57" spans="1:15" ht="16" thickBot="1" x14ac:dyDescent="0.4">
      <c r="A57" s="18">
        <v>56</v>
      </c>
      <c r="B57" t="s">
        <v>246</v>
      </c>
      <c r="C57">
        <v>3088</v>
      </c>
      <c r="D57" t="s">
        <v>803</v>
      </c>
      <c r="E57" t="s">
        <v>804</v>
      </c>
      <c r="G57" t="s">
        <v>247</v>
      </c>
      <c r="H57" t="s">
        <v>349</v>
      </c>
      <c r="I57" t="s">
        <v>350</v>
      </c>
      <c r="J57">
        <f t="shared" si="4"/>
        <v>42.720722222222221</v>
      </c>
      <c r="K57">
        <f t="shared" si="5"/>
        <v>0.13527777777777777</v>
      </c>
      <c r="L57" t="str">
        <f t="shared" si="6"/>
        <v>42.720722</v>
      </c>
      <c r="M57" t="str">
        <f t="shared" si="7"/>
        <v>0.135278</v>
      </c>
      <c r="N57" t="s">
        <v>803</v>
      </c>
      <c r="O57" t="s">
        <v>804</v>
      </c>
    </row>
    <row r="58" spans="1:15" ht="16" thickBot="1" x14ac:dyDescent="0.4">
      <c r="A58" s="18">
        <v>57</v>
      </c>
      <c r="B58" t="s">
        <v>92</v>
      </c>
      <c r="C58">
        <v>3094</v>
      </c>
      <c r="D58" t="s">
        <v>797</v>
      </c>
      <c r="E58" t="s">
        <v>798</v>
      </c>
      <c r="G58" t="s">
        <v>248</v>
      </c>
      <c r="H58" t="s">
        <v>351</v>
      </c>
      <c r="I58" t="s">
        <v>352</v>
      </c>
      <c r="J58">
        <f t="shared" si="4"/>
        <v>42.716083333333337</v>
      </c>
      <c r="K58">
        <f t="shared" si="5"/>
        <v>0.13416666666666666</v>
      </c>
      <c r="L58" t="str">
        <f t="shared" si="6"/>
        <v>42.716083</v>
      </c>
      <c r="M58" t="str">
        <f t="shared" si="7"/>
        <v>0.134167</v>
      </c>
      <c r="N58" t="s">
        <v>797</v>
      </c>
      <c r="O58" t="s">
        <v>798</v>
      </c>
    </row>
    <row r="59" spans="1:15" ht="16" thickBot="1" x14ac:dyDescent="0.4">
      <c r="A59" s="18">
        <v>58</v>
      </c>
      <c r="B59" t="s">
        <v>249</v>
      </c>
      <c r="C59">
        <v>3132</v>
      </c>
      <c r="D59" t="s">
        <v>745</v>
      </c>
      <c r="E59" t="s">
        <v>746</v>
      </c>
      <c r="G59" t="s">
        <v>250</v>
      </c>
      <c r="H59" t="s">
        <v>353</v>
      </c>
      <c r="I59" t="s">
        <v>354</v>
      </c>
      <c r="J59">
        <f t="shared" si="4"/>
        <v>42.714916666666667</v>
      </c>
      <c r="K59">
        <f t="shared" si="5"/>
        <v>0.13183333333333333</v>
      </c>
      <c r="L59" t="str">
        <f t="shared" si="6"/>
        <v>42.714917</v>
      </c>
      <c r="M59" t="str">
        <f t="shared" si="7"/>
        <v>0.131833</v>
      </c>
      <c r="N59" t="s">
        <v>745</v>
      </c>
      <c r="O59" t="s">
        <v>746</v>
      </c>
    </row>
    <row r="60" spans="1:15" ht="16" thickBot="1" x14ac:dyDescent="0.4">
      <c r="A60" s="25">
        <v>59</v>
      </c>
      <c r="B60" t="s">
        <v>251</v>
      </c>
      <c r="C60">
        <v>3001</v>
      </c>
      <c r="D60" t="s">
        <v>950</v>
      </c>
      <c r="E60" t="s">
        <v>951</v>
      </c>
      <c r="G60" t="s">
        <v>252</v>
      </c>
      <c r="H60" t="s">
        <v>355</v>
      </c>
      <c r="I60" t="s">
        <v>356</v>
      </c>
      <c r="J60">
        <f t="shared" si="4"/>
        <v>42.704000000000001</v>
      </c>
      <c r="K60">
        <f t="shared" si="5"/>
        <v>0.13250000000000001</v>
      </c>
      <c r="L60" t="str">
        <f t="shared" si="6"/>
        <v>42.704000</v>
      </c>
      <c r="M60" t="str">
        <f t="shared" si="7"/>
        <v>0.132500</v>
      </c>
      <c r="N60" t="s">
        <v>950</v>
      </c>
      <c r="O60" t="s">
        <v>951</v>
      </c>
    </row>
    <row r="61" spans="1:15" ht="16" thickBot="1" x14ac:dyDescent="0.4">
      <c r="A61" s="17">
        <v>60</v>
      </c>
      <c r="B61" t="s">
        <v>253</v>
      </c>
      <c r="C61">
        <v>3033</v>
      </c>
      <c r="D61" t="s">
        <v>888</v>
      </c>
      <c r="E61" t="s">
        <v>889</v>
      </c>
      <c r="G61" t="s">
        <v>254</v>
      </c>
      <c r="H61" t="s">
        <v>357</v>
      </c>
      <c r="I61" t="s">
        <v>358</v>
      </c>
      <c r="J61">
        <f t="shared" si="4"/>
        <v>42.710444444444448</v>
      </c>
      <c r="K61">
        <f t="shared" si="5"/>
        <v>0.33944444444444444</v>
      </c>
      <c r="L61" t="str">
        <f t="shared" si="6"/>
        <v>42.710444</v>
      </c>
      <c r="M61" t="str">
        <f t="shared" si="7"/>
        <v>0.339444</v>
      </c>
      <c r="N61" t="s">
        <v>888</v>
      </c>
      <c r="O61" t="s">
        <v>889</v>
      </c>
    </row>
    <row r="62" spans="1:15" ht="16" thickBot="1" x14ac:dyDescent="0.4">
      <c r="A62" s="17">
        <v>61</v>
      </c>
      <c r="B62" t="s">
        <v>92</v>
      </c>
      <c r="C62">
        <v>3031</v>
      </c>
      <c r="D62" t="s">
        <v>894</v>
      </c>
      <c r="E62" t="s">
        <v>895</v>
      </c>
      <c r="G62" t="s">
        <v>583</v>
      </c>
      <c r="H62" t="s">
        <v>359</v>
      </c>
      <c r="I62" t="s">
        <v>360</v>
      </c>
      <c r="J62">
        <f t="shared" si="4"/>
        <v>42.709972222222227</v>
      </c>
      <c r="K62">
        <f t="shared" si="5"/>
        <v>0.33816666666666667</v>
      </c>
      <c r="L62" t="str">
        <f t="shared" si="6"/>
        <v>42.709972</v>
      </c>
      <c r="M62" t="str">
        <f t="shared" si="7"/>
        <v>0.338167</v>
      </c>
      <c r="N62" t="s">
        <v>894</v>
      </c>
      <c r="O62" t="s">
        <v>895</v>
      </c>
    </row>
    <row r="63" spans="1:15" ht="16" thickBot="1" x14ac:dyDescent="0.4">
      <c r="A63" s="17">
        <v>62</v>
      </c>
      <c r="B63" t="s">
        <v>255</v>
      </c>
      <c r="C63">
        <v>3034</v>
      </c>
      <c r="D63" t="s">
        <v>886</v>
      </c>
      <c r="E63" t="s">
        <v>887</v>
      </c>
      <c r="G63" t="s">
        <v>256</v>
      </c>
      <c r="H63" t="s">
        <v>361</v>
      </c>
      <c r="I63" t="s">
        <v>362</v>
      </c>
      <c r="J63">
        <f t="shared" si="4"/>
        <v>42.708694444444447</v>
      </c>
      <c r="K63">
        <f t="shared" si="5"/>
        <v>0.33627777777777779</v>
      </c>
      <c r="L63" t="str">
        <f t="shared" si="6"/>
        <v>42.708694</v>
      </c>
      <c r="M63" t="str">
        <f t="shared" si="7"/>
        <v>0.336278</v>
      </c>
      <c r="N63" t="s">
        <v>886</v>
      </c>
      <c r="O63" t="s">
        <v>887</v>
      </c>
    </row>
    <row r="64" spans="1:15" ht="16" thickBot="1" x14ac:dyDescent="0.4">
      <c r="A64" s="17">
        <v>63</v>
      </c>
      <c r="B64" t="s">
        <v>257</v>
      </c>
      <c r="C64">
        <v>3022</v>
      </c>
      <c r="D64" t="s">
        <v>906</v>
      </c>
      <c r="E64" t="s">
        <v>907</v>
      </c>
      <c r="G64" t="s">
        <v>258</v>
      </c>
      <c r="H64" t="s">
        <v>363</v>
      </c>
      <c r="I64" t="s">
        <v>364</v>
      </c>
      <c r="J64">
        <f t="shared" si="4"/>
        <v>42.711083333333335</v>
      </c>
      <c r="K64">
        <f t="shared" si="5"/>
        <v>0.38497222222222227</v>
      </c>
      <c r="L64" t="str">
        <f t="shared" si="6"/>
        <v>42.711083</v>
      </c>
      <c r="M64" t="str">
        <f t="shared" si="7"/>
        <v>0.384972</v>
      </c>
      <c r="N64" t="s">
        <v>906</v>
      </c>
      <c r="O64" t="s">
        <v>907</v>
      </c>
    </row>
    <row r="65" spans="1:15" ht="16" thickBot="1" x14ac:dyDescent="0.4">
      <c r="A65" s="17">
        <v>64</v>
      </c>
      <c r="B65" t="s">
        <v>92</v>
      </c>
      <c r="C65">
        <v>3022</v>
      </c>
      <c r="D65" t="s">
        <v>908</v>
      </c>
      <c r="E65" t="s">
        <v>909</v>
      </c>
      <c r="G65" t="s">
        <v>584</v>
      </c>
      <c r="H65" t="s">
        <v>365</v>
      </c>
      <c r="I65" t="s">
        <v>366</v>
      </c>
      <c r="J65">
        <f t="shared" si="4"/>
        <v>42.710666666666668</v>
      </c>
      <c r="K65">
        <f t="shared" si="5"/>
        <v>0.38469444444444445</v>
      </c>
      <c r="L65" t="str">
        <f t="shared" si="6"/>
        <v>42.710667</v>
      </c>
      <c r="M65" t="str">
        <f t="shared" si="7"/>
        <v>0.384694</v>
      </c>
      <c r="N65" t="s">
        <v>908</v>
      </c>
      <c r="O65" t="s">
        <v>909</v>
      </c>
    </row>
    <row r="66" spans="1:15" ht="16" thickBot="1" x14ac:dyDescent="0.4">
      <c r="A66" s="17">
        <v>65</v>
      </c>
      <c r="B66" t="s">
        <v>621</v>
      </c>
      <c r="C66">
        <v>3025</v>
      </c>
      <c r="D66" t="s">
        <v>898</v>
      </c>
      <c r="E66" t="s">
        <v>899</v>
      </c>
      <c r="G66" t="s">
        <v>259</v>
      </c>
      <c r="H66" t="s">
        <v>367</v>
      </c>
      <c r="I66" t="s">
        <v>368</v>
      </c>
      <c r="J66">
        <f t="shared" ref="J66:J97" si="8">_xlfn.NUMBERVALUE(LEFT(H66,FIND("º",H66)-1)) + (_xlfn.NUMBERVALUE(MID(H66,FIND("º",H66)+2,FIND("'",H66)-FIND("º",H66)-2))/60) + (_xlfn.NUMBERVALUE(SUBSTITUTE(MID(H66,FIND("'",H66)+2,FIND("""",H66)-FIND("'",H66)-2),".",","))/3600)</f>
        <v>42.713222222222228</v>
      </c>
      <c r="K66">
        <f t="shared" ref="K66:K97" si="9">(_xlfn.NUMBERVALUE(LEFT(I66,FIND("º",I66)-1)) + (_xlfn.NUMBERVALUE(MID(I66,FIND("º",I66)+2,FIND("'",I66)-FIND("º",I66)-2))/60) + (_xlfn.NUMBERVALUE(SUBSTITUTE(MID(I66,FIND("'",I66)+2,FIND("""",I66)-FIND("'",I66)-2),".",","))/3600)) * IF(RIGHT(I66,1)="W",-1,1)</f>
        <v>0.39277777777777778</v>
      </c>
      <c r="L66" t="str">
        <f t="shared" ref="L66:L97" si="10">SUBSTITUTE(TEXT(_xlfn.NUMBERVALUE(LEFT(H66,FIND("º",H66)-1)) + (_xlfn.NUMBERVALUE(MID(H66,FIND("º",H66)+2,FIND("'",H66)-FIND("º",H66)-2))/60) + (_xlfn.NUMBERVALUE(SUBSTITUTE(MID(H66,FIND("'",H66)+2,FIND("""",H66)-FIND("'",H66)-2),".",","))/3600),"0,000000"),",",".")</f>
        <v>42.713222</v>
      </c>
      <c r="M66" t="str">
        <f t="shared" ref="M66:M97" si="11">SUBSTITUTE(TEXT((_xlfn.NUMBERVALUE(LEFT(I66,FIND("º",I66)-1)) + (_xlfn.NUMBERVALUE(MID(I66,FIND("º",I66)+2,FIND("'",I66)-FIND("º",I66)-2))/60) + (_xlfn.NUMBERVALUE(SUBSTITUTE(MID(I66,FIND("'",I66)+2,FIND("""",I66)-FIND("'",I66)-2),".",","))/3600)) * IF(RIGHT(I66,1)="W",-1,1),"0,000000"),",",".")</f>
        <v>0.392778</v>
      </c>
      <c r="N66" t="s">
        <v>898</v>
      </c>
      <c r="O66" t="s">
        <v>899</v>
      </c>
    </row>
    <row r="67" spans="1:15" ht="16" thickBot="1" x14ac:dyDescent="0.4">
      <c r="A67" s="17">
        <v>66</v>
      </c>
      <c r="B67" t="s">
        <v>260</v>
      </c>
      <c r="C67">
        <v>3055</v>
      </c>
      <c r="D67" t="s">
        <v>844</v>
      </c>
      <c r="E67" t="s">
        <v>845</v>
      </c>
      <c r="G67" t="s">
        <v>261</v>
      </c>
      <c r="H67" t="s">
        <v>369</v>
      </c>
      <c r="I67" t="s">
        <v>370</v>
      </c>
      <c r="J67">
        <f t="shared" si="8"/>
        <v>42.709944444444446</v>
      </c>
      <c r="K67">
        <f t="shared" si="9"/>
        <v>0.39394444444444449</v>
      </c>
      <c r="L67" t="str">
        <f t="shared" si="10"/>
        <v>42.709944</v>
      </c>
      <c r="M67" t="str">
        <f t="shared" si="11"/>
        <v>0.393944</v>
      </c>
      <c r="N67" t="s">
        <v>844</v>
      </c>
      <c r="O67" t="s">
        <v>845</v>
      </c>
    </row>
    <row r="68" spans="1:15" ht="16" thickBot="1" x14ac:dyDescent="0.4">
      <c r="A68" s="17">
        <v>67</v>
      </c>
      <c r="B68" t="s">
        <v>262</v>
      </c>
      <c r="C68">
        <v>3054</v>
      </c>
      <c r="D68" t="s">
        <v>846</v>
      </c>
      <c r="E68" t="s">
        <v>847</v>
      </c>
      <c r="G68" t="s">
        <v>577</v>
      </c>
      <c r="H68" t="s">
        <v>371</v>
      </c>
      <c r="I68" t="s">
        <v>372</v>
      </c>
      <c r="J68">
        <f t="shared" si="8"/>
        <v>42.707583333333339</v>
      </c>
      <c r="K68">
        <f t="shared" si="9"/>
        <v>0.39341666666666669</v>
      </c>
      <c r="L68" t="str">
        <f t="shared" si="10"/>
        <v>42.707583</v>
      </c>
      <c r="M68" t="str">
        <f t="shared" si="11"/>
        <v>0.393417</v>
      </c>
      <c r="N68" t="s">
        <v>846</v>
      </c>
      <c r="O68" t="s">
        <v>847</v>
      </c>
    </row>
    <row r="69" spans="1:15" ht="16" thickBot="1" x14ac:dyDescent="0.4">
      <c r="A69" s="17">
        <v>68</v>
      </c>
      <c r="B69" t="s">
        <v>262</v>
      </c>
      <c r="C69">
        <v>3051</v>
      </c>
      <c r="D69" t="s">
        <v>848</v>
      </c>
      <c r="E69" t="s">
        <v>849</v>
      </c>
      <c r="G69" t="s">
        <v>578</v>
      </c>
      <c r="H69" t="s">
        <v>373</v>
      </c>
      <c r="I69" t="s">
        <v>374</v>
      </c>
      <c r="J69">
        <f t="shared" si="8"/>
        <v>42.706388888888888</v>
      </c>
      <c r="K69">
        <f t="shared" si="9"/>
        <v>0.39347222222222222</v>
      </c>
      <c r="L69" t="str">
        <f t="shared" si="10"/>
        <v>42.706389</v>
      </c>
      <c r="M69" t="str">
        <f t="shared" si="11"/>
        <v>0.393472</v>
      </c>
      <c r="N69" t="s">
        <v>848</v>
      </c>
      <c r="O69" t="s">
        <v>849</v>
      </c>
    </row>
    <row r="70" spans="1:15" ht="16" thickBot="1" x14ac:dyDescent="0.4">
      <c r="A70" s="17">
        <v>69</v>
      </c>
      <c r="B70" t="s">
        <v>263</v>
      </c>
      <c r="C70">
        <v>3096</v>
      </c>
      <c r="D70" t="s">
        <v>795</v>
      </c>
      <c r="E70" t="s">
        <v>796</v>
      </c>
      <c r="G70" t="s">
        <v>264</v>
      </c>
      <c r="H70" t="s">
        <v>375</v>
      </c>
      <c r="I70" t="s">
        <v>376</v>
      </c>
      <c r="J70">
        <f t="shared" si="8"/>
        <v>42.703000000000003</v>
      </c>
      <c r="K70">
        <f t="shared" si="9"/>
        <v>0.39513888888888893</v>
      </c>
      <c r="L70" t="str">
        <f t="shared" si="10"/>
        <v>42.703000</v>
      </c>
      <c r="M70" t="str">
        <f t="shared" si="11"/>
        <v>0.395139</v>
      </c>
      <c r="N70" t="s">
        <v>795</v>
      </c>
      <c r="O70" t="s">
        <v>796</v>
      </c>
    </row>
    <row r="71" spans="1:15" ht="16" thickBot="1" x14ac:dyDescent="0.4">
      <c r="A71" s="17">
        <v>70</v>
      </c>
      <c r="B71" t="s">
        <v>92</v>
      </c>
      <c r="C71">
        <v>3107</v>
      </c>
      <c r="D71" t="s">
        <v>777</v>
      </c>
      <c r="E71" t="s">
        <v>778</v>
      </c>
      <c r="G71" t="s">
        <v>265</v>
      </c>
      <c r="H71" t="s">
        <v>377</v>
      </c>
      <c r="I71" t="s">
        <v>378</v>
      </c>
      <c r="J71">
        <f t="shared" si="8"/>
        <v>42.699861111111105</v>
      </c>
      <c r="K71">
        <f t="shared" si="9"/>
        <v>0.39525000000000005</v>
      </c>
      <c r="L71" t="str">
        <f t="shared" si="10"/>
        <v>42.699861</v>
      </c>
      <c r="M71" t="str">
        <f t="shared" si="11"/>
        <v>0.395250</v>
      </c>
      <c r="N71" t="s">
        <v>777</v>
      </c>
      <c r="O71" t="s">
        <v>778</v>
      </c>
    </row>
    <row r="72" spans="1:15" ht="16" thickBot="1" x14ac:dyDescent="0.4">
      <c r="A72" s="17">
        <v>71</v>
      </c>
      <c r="B72" t="s">
        <v>266</v>
      </c>
      <c r="C72">
        <v>3176</v>
      </c>
      <c r="D72" t="s">
        <v>719</v>
      </c>
      <c r="E72" t="s">
        <v>720</v>
      </c>
      <c r="G72" t="s">
        <v>267</v>
      </c>
      <c r="H72" t="s">
        <v>379</v>
      </c>
      <c r="I72" t="s">
        <v>380</v>
      </c>
      <c r="J72">
        <f t="shared" si="8"/>
        <v>42.698555555555551</v>
      </c>
      <c r="K72">
        <f t="shared" si="9"/>
        <v>0.39436111111111116</v>
      </c>
      <c r="L72" t="str">
        <f t="shared" si="10"/>
        <v>42.698556</v>
      </c>
      <c r="M72" t="str">
        <f t="shared" si="11"/>
        <v>0.394361</v>
      </c>
      <c r="N72" t="s">
        <v>719</v>
      </c>
      <c r="O72" t="s">
        <v>720</v>
      </c>
    </row>
    <row r="73" spans="1:15" ht="16" thickBot="1" x14ac:dyDescent="0.4">
      <c r="A73" s="17">
        <v>72</v>
      </c>
      <c r="B73" t="s">
        <v>268</v>
      </c>
      <c r="C73">
        <v>3134</v>
      </c>
      <c r="D73" t="s">
        <v>741</v>
      </c>
      <c r="E73" t="s">
        <v>742</v>
      </c>
      <c r="G73" t="s">
        <v>269</v>
      </c>
      <c r="H73" t="s">
        <v>381</v>
      </c>
      <c r="I73" t="s">
        <v>382</v>
      </c>
      <c r="J73">
        <f t="shared" si="8"/>
        <v>42.694388888888888</v>
      </c>
      <c r="K73">
        <f t="shared" si="9"/>
        <v>0.39647222222222223</v>
      </c>
      <c r="L73" t="str">
        <f t="shared" si="10"/>
        <v>42.694389</v>
      </c>
      <c r="M73" t="str">
        <f t="shared" si="11"/>
        <v>0.396472</v>
      </c>
      <c r="N73" t="s">
        <v>741</v>
      </c>
      <c r="O73" t="s">
        <v>742</v>
      </c>
    </row>
    <row r="74" spans="1:15" ht="16" thickBot="1" x14ac:dyDescent="0.4">
      <c r="A74" s="20">
        <v>73</v>
      </c>
      <c r="B74" t="s">
        <v>270</v>
      </c>
      <c r="C74">
        <v>3129</v>
      </c>
      <c r="D74" t="s">
        <v>749</v>
      </c>
      <c r="E74" t="s">
        <v>750</v>
      </c>
      <c r="G74" t="s">
        <v>595</v>
      </c>
      <c r="H74" t="s">
        <v>383</v>
      </c>
      <c r="I74" t="s">
        <v>384</v>
      </c>
      <c r="J74">
        <f t="shared" si="8"/>
        <v>42.665083333333335</v>
      </c>
      <c r="K74">
        <f t="shared" si="9"/>
        <v>0.43747222222222226</v>
      </c>
      <c r="L74" t="str">
        <f t="shared" si="10"/>
        <v>42.665083</v>
      </c>
      <c r="M74" t="str">
        <f t="shared" si="11"/>
        <v>0.437472</v>
      </c>
      <c r="N74" t="s">
        <v>749</v>
      </c>
      <c r="O74" t="s">
        <v>750</v>
      </c>
    </row>
    <row r="75" spans="1:15" ht="16" thickBot="1" x14ac:dyDescent="0.4">
      <c r="A75" s="20">
        <v>74</v>
      </c>
      <c r="B75" t="s">
        <v>271</v>
      </c>
      <c r="C75">
        <v>3167</v>
      </c>
      <c r="D75" t="s">
        <v>727</v>
      </c>
      <c r="E75" t="s">
        <v>728</v>
      </c>
      <c r="G75" t="s">
        <v>593</v>
      </c>
      <c r="H75" t="s">
        <v>385</v>
      </c>
      <c r="I75" t="s">
        <v>386</v>
      </c>
      <c r="J75">
        <f t="shared" si="8"/>
        <v>42.661388888888887</v>
      </c>
      <c r="K75">
        <f t="shared" si="9"/>
        <v>0.4351666666666667</v>
      </c>
      <c r="L75" t="str">
        <f t="shared" si="10"/>
        <v>42.661389</v>
      </c>
      <c r="M75" t="str">
        <f t="shared" si="11"/>
        <v>0.435167</v>
      </c>
      <c r="N75" t="s">
        <v>727</v>
      </c>
      <c r="O75" t="s">
        <v>728</v>
      </c>
    </row>
    <row r="76" spans="1:15" ht="16" thickBot="1" x14ac:dyDescent="0.4">
      <c r="A76" s="20">
        <v>75</v>
      </c>
      <c r="B76" t="s">
        <v>272</v>
      </c>
      <c r="C76">
        <v>3369</v>
      </c>
      <c r="D76" t="s">
        <v>639</v>
      </c>
      <c r="E76" t="s">
        <v>640</v>
      </c>
      <c r="G76" t="s">
        <v>273</v>
      </c>
      <c r="H76" t="s">
        <v>387</v>
      </c>
      <c r="I76" t="s">
        <v>388</v>
      </c>
      <c r="J76">
        <f t="shared" si="8"/>
        <v>42.654611111111109</v>
      </c>
      <c r="K76">
        <f t="shared" si="9"/>
        <v>0.43525000000000003</v>
      </c>
      <c r="L76" t="str">
        <f t="shared" si="10"/>
        <v>42.654611</v>
      </c>
      <c r="M76" t="str">
        <f t="shared" si="11"/>
        <v>0.435250</v>
      </c>
      <c r="N76" t="s">
        <v>639</v>
      </c>
      <c r="O76" t="s">
        <v>640</v>
      </c>
    </row>
    <row r="77" spans="1:15" ht="16" thickBot="1" x14ac:dyDescent="0.4">
      <c r="A77" s="20">
        <v>76</v>
      </c>
      <c r="B77" t="s">
        <v>92</v>
      </c>
      <c r="C77">
        <v>3075</v>
      </c>
      <c r="D77" t="s">
        <v>824</v>
      </c>
      <c r="E77" t="s">
        <v>825</v>
      </c>
      <c r="G77" t="s">
        <v>573</v>
      </c>
      <c r="H77" t="s">
        <v>389</v>
      </c>
      <c r="I77" t="s">
        <v>390</v>
      </c>
      <c r="J77">
        <f t="shared" si="8"/>
        <v>42.658527777777778</v>
      </c>
      <c r="K77">
        <f t="shared" si="9"/>
        <v>0.44344444444444447</v>
      </c>
      <c r="L77" t="str">
        <f t="shared" si="10"/>
        <v>42.658528</v>
      </c>
      <c r="M77" t="str">
        <f t="shared" si="11"/>
        <v>0.443444</v>
      </c>
      <c r="N77" t="s">
        <v>824</v>
      </c>
      <c r="O77" t="s">
        <v>825</v>
      </c>
    </row>
    <row r="78" spans="1:15" ht="16" thickBot="1" x14ac:dyDescent="0.4">
      <c r="A78" s="20">
        <v>77</v>
      </c>
      <c r="B78" t="s">
        <v>616</v>
      </c>
      <c r="C78">
        <v>3079</v>
      </c>
      <c r="D78" t="s">
        <v>811</v>
      </c>
      <c r="E78" t="s">
        <v>812</v>
      </c>
      <c r="G78" t="s">
        <v>274</v>
      </c>
      <c r="H78" t="s">
        <v>391</v>
      </c>
      <c r="I78" t="s">
        <v>392</v>
      </c>
      <c r="J78">
        <f t="shared" si="8"/>
        <v>42.660416666666663</v>
      </c>
      <c r="K78">
        <f t="shared" si="9"/>
        <v>0.44608333333333333</v>
      </c>
      <c r="L78" t="str">
        <f t="shared" si="10"/>
        <v>42.660417</v>
      </c>
      <c r="M78" t="str">
        <f t="shared" si="11"/>
        <v>0.446083</v>
      </c>
      <c r="N78" t="s">
        <v>811</v>
      </c>
      <c r="O78" t="s">
        <v>812</v>
      </c>
    </row>
    <row r="79" spans="1:15" ht="16" thickBot="1" x14ac:dyDescent="0.4">
      <c r="A79" s="13">
        <v>78</v>
      </c>
      <c r="B79" t="s">
        <v>275</v>
      </c>
      <c r="C79">
        <v>3068</v>
      </c>
      <c r="D79" t="s">
        <v>830</v>
      </c>
      <c r="E79" t="s">
        <v>831</v>
      </c>
      <c r="G79" t="s">
        <v>587</v>
      </c>
      <c r="H79" t="s">
        <v>393</v>
      </c>
      <c r="I79" t="s">
        <v>394</v>
      </c>
      <c r="J79">
        <f t="shared" si="8"/>
        <v>42.662388888888884</v>
      </c>
      <c r="K79">
        <f t="shared" si="9"/>
        <v>0.45100000000000001</v>
      </c>
      <c r="L79" t="str">
        <f t="shared" si="10"/>
        <v>42.662389</v>
      </c>
      <c r="M79" t="str">
        <f t="shared" si="11"/>
        <v>0.451000</v>
      </c>
      <c r="N79" t="s">
        <v>830</v>
      </c>
      <c r="O79" t="s">
        <v>831</v>
      </c>
    </row>
    <row r="80" spans="1:15" ht="16" thickBot="1" x14ac:dyDescent="0.4">
      <c r="A80" s="20">
        <v>79</v>
      </c>
      <c r="B80" t="s">
        <v>276</v>
      </c>
      <c r="C80">
        <v>3091</v>
      </c>
      <c r="D80" t="s">
        <v>801</v>
      </c>
      <c r="E80" t="s">
        <v>802</v>
      </c>
      <c r="G80" t="s">
        <v>574</v>
      </c>
      <c r="H80" t="s">
        <v>395</v>
      </c>
      <c r="I80" t="s">
        <v>396</v>
      </c>
      <c r="J80">
        <f t="shared" si="8"/>
        <v>42.64575</v>
      </c>
      <c r="K80">
        <f t="shared" si="9"/>
        <v>0.43505555555555558</v>
      </c>
      <c r="L80" t="str">
        <f t="shared" si="10"/>
        <v>42.645750</v>
      </c>
      <c r="M80" t="str">
        <f t="shared" si="11"/>
        <v>0.435056</v>
      </c>
      <c r="N80" t="s">
        <v>801</v>
      </c>
      <c r="O80" t="s">
        <v>802</v>
      </c>
    </row>
    <row r="81" spans="1:15" ht="16" thickBot="1" x14ac:dyDescent="0.4">
      <c r="A81" s="20">
        <v>80</v>
      </c>
      <c r="B81" t="s">
        <v>92</v>
      </c>
      <c r="C81">
        <v>3266</v>
      </c>
      <c r="D81" t="s">
        <v>681</v>
      </c>
      <c r="E81" t="s">
        <v>682</v>
      </c>
      <c r="G81" t="s">
        <v>277</v>
      </c>
      <c r="H81" t="s">
        <v>397</v>
      </c>
      <c r="I81" t="s">
        <v>398</v>
      </c>
      <c r="J81">
        <f t="shared" si="8"/>
        <v>42.65302777777778</v>
      </c>
      <c r="K81">
        <f t="shared" si="9"/>
        <v>0.43275000000000002</v>
      </c>
      <c r="L81" t="str">
        <f t="shared" si="10"/>
        <v>42.653028</v>
      </c>
      <c r="M81" t="str">
        <f t="shared" si="11"/>
        <v>0.432750</v>
      </c>
      <c r="N81" t="s">
        <v>681</v>
      </c>
      <c r="O81" t="s">
        <v>682</v>
      </c>
    </row>
    <row r="82" spans="1:15" ht="16" thickBot="1" x14ac:dyDescent="0.4">
      <c r="A82" s="13">
        <v>81</v>
      </c>
      <c r="B82" t="s">
        <v>92</v>
      </c>
      <c r="C82">
        <v>3296</v>
      </c>
      <c r="D82" t="s">
        <v>665</v>
      </c>
      <c r="E82" t="s">
        <v>666</v>
      </c>
      <c r="G82" t="s">
        <v>278</v>
      </c>
      <c r="H82" t="s">
        <v>399</v>
      </c>
      <c r="I82" t="s">
        <v>400</v>
      </c>
      <c r="J82">
        <f t="shared" si="8"/>
        <v>42.652527777777777</v>
      </c>
      <c r="K82">
        <f t="shared" si="9"/>
        <v>0.4306388888888889</v>
      </c>
      <c r="L82" t="str">
        <f t="shared" si="10"/>
        <v>42.652528</v>
      </c>
      <c r="M82" t="str">
        <f t="shared" si="11"/>
        <v>0.430639</v>
      </c>
      <c r="N82" t="s">
        <v>665</v>
      </c>
      <c r="O82" t="s">
        <v>666</v>
      </c>
    </row>
    <row r="83" spans="1:15" ht="16" thickBot="1" x14ac:dyDescent="0.4">
      <c r="A83" s="20">
        <v>82</v>
      </c>
      <c r="B83" t="s">
        <v>92</v>
      </c>
      <c r="C83">
        <v>3292</v>
      </c>
      <c r="D83" t="s">
        <v>667</v>
      </c>
      <c r="E83" t="s">
        <v>668</v>
      </c>
      <c r="G83" t="s">
        <v>279</v>
      </c>
      <c r="H83" t="s">
        <v>401</v>
      </c>
      <c r="I83" t="s">
        <v>402</v>
      </c>
      <c r="J83">
        <f t="shared" si="8"/>
        <v>42.651555555555554</v>
      </c>
      <c r="K83">
        <f t="shared" si="9"/>
        <v>0.42899999999999999</v>
      </c>
      <c r="L83" t="str">
        <f t="shared" si="10"/>
        <v>42.651556</v>
      </c>
      <c r="M83" t="str">
        <f t="shared" si="11"/>
        <v>0.429000</v>
      </c>
      <c r="N83" t="s">
        <v>667</v>
      </c>
      <c r="O83" t="s">
        <v>668</v>
      </c>
    </row>
    <row r="84" spans="1:15" ht="16" thickBot="1" x14ac:dyDescent="0.4">
      <c r="A84" s="20">
        <v>83</v>
      </c>
      <c r="B84" t="s">
        <v>280</v>
      </c>
      <c r="C84">
        <v>3328</v>
      </c>
      <c r="D84" t="s">
        <v>651</v>
      </c>
      <c r="E84" t="s">
        <v>652</v>
      </c>
      <c r="G84" t="s">
        <v>281</v>
      </c>
      <c r="H84" t="s">
        <v>403</v>
      </c>
      <c r="I84" t="s">
        <v>404</v>
      </c>
      <c r="J84">
        <f t="shared" si="8"/>
        <v>42.649749999999997</v>
      </c>
      <c r="K84">
        <f t="shared" si="9"/>
        <v>0.42661111111111111</v>
      </c>
      <c r="L84" t="str">
        <f t="shared" si="10"/>
        <v>42.649750</v>
      </c>
      <c r="M84" t="str">
        <f t="shared" si="11"/>
        <v>0.426611</v>
      </c>
      <c r="N84" t="s">
        <v>651</v>
      </c>
      <c r="O84" t="s">
        <v>652</v>
      </c>
    </row>
    <row r="85" spans="1:15" ht="16" thickBot="1" x14ac:dyDescent="0.4">
      <c r="A85" s="20">
        <v>84</v>
      </c>
      <c r="B85" t="s">
        <v>280</v>
      </c>
      <c r="C85">
        <v>3322</v>
      </c>
      <c r="D85" t="s">
        <v>655</v>
      </c>
      <c r="E85" t="s">
        <v>656</v>
      </c>
      <c r="G85" t="s">
        <v>282</v>
      </c>
      <c r="H85" t="s">
        <v>405</v>
      </c>
      <c r="I85" t="s">
        <v>406</v>
      </c>
      <c r="J85">
        <f t="shared" si="8"/>
        <v>42.649472222222222</v>
      </c>
      <c r="K85">
        <f t="shared" si="9"/>
        <v>0.42544444444444446</v>
      </c>
      <c r="L85" t="str">
        <f t="shared" si="10"/>
        <v>42.649472</v>
      </c>
      <c r="M85" t="str">
        <f t="shared" si="11"/>
        <v>0.425444</v>
      </c>
      <c r="N85" t="s">
        <v>655</v>
      </c>
      <c r="O85" t="s">
        <v>656</v>
      </c>
    </row>
    <row r="86" spans="1:15" ht="16" thickBot="1" x14ac:dyDescent="0.4">
      <c r="A86" s="20">
        <v>85</v>
      </c>
      <c r="B86" t="s">
        <v>283</v>
      </c>
      <c r="C86">
        <v>3076</v>
      </c>
      <c r="D86" t="s">
        <v>818</v>
      </c>
      <c r="E86" t="s">
        <v>819</v>
      </c>
      <c r="G86" t="s">
        <v>617</v>
      </c>
      <c r="H86" t="s">
        <v>407</v>
      </c>
      <c r="I86" t="s">
        <v>408</v>
      </c>
      <c r="J86">
        <f t="shared" si="8"/>
        <v>42.643999999999998</v>
      </c>
      <c r="K86">
        <f t="shared" si="9"/>
        <v>0.42791666666666667</v>
      </c>
      <c r="L86" t="str">
        <f t="shared" si="10"/>
        <v>42.644000</v>
      </c>
      <c r="M86" t="str">
        <f t="shared" si="11"/>
        <v>0.427917</v>
      </c>
      <c r="N86" t="s">
        <v>818</v>
      </c>
      <c r="O86" t="s">
        <v>819</v>
      </c>
    </row>
    <row r="87" spans="1:15" ht="16" thickBot="1" x14ac:dyDescent="0.4">
      <c r="A87" s="20">
        <v>86</v>
      </c>
      <c r="B87" t="s">
        <v>284</v>
      </c>
      <c r="C87">
        <v>3122</v>
      </c>
      <c r="D87" t="s">
        <v>757</v>
      </c>
      <c r="E87" t="s">
        <v>758</v>
      </c>
      <c r="G87" t="s">
        <v>613</v>
      </c>
      <c r="H87" t="s">
        <v>409</v>
      </c>
      <c r="I87" t="s">
        <v>410</v>
      </c>
      <c r="J87">
        <f t="shared" si="8"/>
        <v>42.640805555555552</v>
      </c>
      <c r="K87">
        <f t="shared" si="9"/>
        <v>0.42391666666666666</v>
      </c>
      <c r="L87" t="str">
        <f t="shared" si="10"/>
        <v>42.640806</v>
      </c>
      <c r="M87" t="str">
        <f t="shared" si="11"/>
        <v>0.423917</v>
      </c>
      <c r="N87" t="s">
        <v>757</v>
      </c>
      <c r="O87" t="s">
        <v>758</v>
      </c>
    </row>
    <row r="88" spans="1:15" ht="16" thickBot="1" x14ac:dyDescent="0.4">
      <c r="A88" s="20">
        <v>87</v>
      </c>
      <c r="B88" t="s">
        <v>285</v>
      </c>
      <c r="C88">
        <v>3008</v>
      </c>
      <c r="D88" t="s">
        <v>940</v>
      </c>
      <c r="E88" t="s">
        <v>941</v>
      </c>
      <c r="G88" t="s">
        <v>286</v>
      </c>
      <c r="H88" t="s">
        <v>411</v>
      </c>
      <c r="I88" t="s">
        <v>412</v>
      </c>
      <c r="J88">
        <f t="shared" si="8"/>
        <v>42.631555555555558</v>
      </c>
      <c r="K88">
        <f t="shared" si="9"/>
        <v>0.42572222222222222</v>
      </c>
      <c r="L88" t="str">
        <f t="shared" si="10"/>
        <v>42.631556</v>
      </c>
      <c r="M88" t="str">
        <f t="shared" si="11"/>
        <v>0.425722</v>
      </c>
      <c r="N88" t="s">
        <v>940</v>
      </c>
      <c r="O88" t="s">
        <v>941</v>
      </c>
    </row>
    <row r="89" spans="1:15" ht="16" thickBot="1" x14ac:dyDescent="0.4">
      <c r="A89" s="20">
        <v>88</v>
      </c>
      <c r="B89" t="s">
        <v>92</v>
      </c>
      <c r="C89">
        <v>3004</v>
      </c>
      <c r="D89" t="s">
        <v>948</v>
      </c>
      <c r="E89" t="s">
        <v>949</v>
      </c>
      <c r="G89" t="s">
        <v>287</v>
      </c>
      <c r="H89" t="s">
        <v>413</v>
      </c>
      <c r="I89" t="s">
        <v>414</v>
      </c>
      <c r="J89">
        <f t="shared" si="8"/>
        <v>42.630722222222225</v>
      </c>
      <c r="K89">
        <f t="shared" si="9"/>
        <v>0.4266388888888889</v>
      </c>
      <c r="L89" t="str">
        <f t="shared" si="10"/>
        <v>42.630722</v>
      </c>
      <c r="M89" t="str">
        <f t="shared" si="11"/>
        <v>0.426639</v>
      </c>
      <c r="N89" t="s">
        <v>948</v>
      </c>
      <c r="O89" t="s">
        <v>949</v>
      </c>
    </row>
    <row r="90" spans="1:15" ht="16" thickBot="1" x14ac:dyDescent="0.4">
      <c r="A90" s="20">
        <v>89</v>
      </c>
      <c r="B90" t="s">
        <v>288</v>
      </c>
      <c r="C90">
        <v>3031</v>
      </c>
      <c r="D90" t="s">
        <v>896</v>
      </c>
      <c r="E90" t="s">
        <v>897</v>
      </c>
      <c r="G90" t="s">
        <v>585</v>
      </c>
      <c r="H90" t="s">
        <v>633</v>
      </c>
      <c r="I90" t="s">
        <v>634</v>
      </c>
      <c r="J90">
        <f t="shared" si="8"/>
        <v>42.62661111111111</v>
      </c>
      <c r="K90">
        <f t="shared" si="9"/>
        <v>0.41308333333333336</v>
      </c>
      <c r="L90" t="str">
        <f t="shared" si="10"/>
        <v>42.626611</v>
      </c>
      <c r="M90" t="str">
        <f t="shared" si="11"/>
        <v>0.413083</v>
      </c>
      <c r="N90" t="s">
        <v>896</v>
      </c>
      <c r="O90" t="s">
        <v>897</v>
      </c>
    </row>
    <row r="91" spans="1:15" ht="16" thickBot="1" x14ac:dyDescent="0.4">
      <c r="A91" s="20">
        <v>90</v>
      </c>
      <c r="B91" t="s">
        <v>92</v>
      </c>
      <c r="C91">
        <v>3056</v>
      </c>
      <c r="D91" t="s">
        <v>842</v>
      </c>
      <c r="E91" t="s">
        <v>843</v>
      </c>
      <c r="G91" t="s">
        <v>591</v>
      </c>
      <c r="H91" t="s">
        <v>415</v>
      </c>
      <c r="I91" t="s">
        <v>416</v>
      </c>
      <c r="J91">
        <f t="shared" si="8"/>
        <v>42.625027777777781</v>
      </c>
      <c r="K91">
        <f t="shared" si="9"/>
        <v>0.40933333333333338</v>
      </c>
      <c r="L91" t="str">
        <f t="shared" si="10"/>
        <v>42.625028</v>
      </c>
      <c r="M91" t="str">
        <f t="shared" si="11"/>
        <v>0.409333</v>
      </c>
      <c r="N91" t="s">
        <v>842</v>
      </c>
      <c r="O91" t="s">
        <v>843</v>
      </c>
    </row>
    <row r="92" spans="1:15" ht="16" thickBot="1" x14ac:dyDescent="0.4">
      <c r="A92" s="13">
        <v>91</v>
      </c>
      <c r="B92" t="s">
        <v>92</v>
      </c>
      <c r="C92">
        <v>3041</v>
      </c>
      <c r="D92" t="s">
        <v>868</v>
      </c>
      <c r="E92" t="s">
        <v>869</v>
      </c>
      <c r="G92" t="s">
        <v>563</v>
      </c>
      <c r="H92" t="s">
        <v>417</v>
      </c>
      <c r="I92" t="s">
        <v>418</v>
      </c>
      <c r="J92">
        <f t="shared" si="8"/>
        <v>42.623249999999999</v>
      </c>
      <c r="K92">
        <f t="shared" si="9"/>
        <v>0.40902777777777782</v>
      </c>
      <c r="L92" t="str">
        <f t="shared" si="10"/>
        <v>42.623250</v>
      </c>
      <c r="M92" t="str">
        <f t="shared" si="11"/>
        <v>0.409028</v>
      </c>
      <c r="N92" t="s">
        <v>868</v>
      </c>
      <c r="O92" t="s">
        <v>869</v>
      </c>
    </row>
    <row r="93" spans="1:15" ht="16" thickBot="1" x14ac:dyDescent="0.4">
      <c r="A93" s="21">
        <v>92</v>
      </c>
      <c r="B93" t="s">
        <v>289</v>
      </c>
      <c r="C93">
        <v>3019</v>
      </c>
      <c r="D93" t="s">
        <v>918</v>
      </c>
      <c r="E93" t="s">
        <v>919</v>
      </c>
      <c r="G93" t="s">
        <v>622</v>
      </c>
      <c r="H93" t="s">
        <v>419</v>
      </c>
      <c r="I93" t="s">
        <v>420</v>
      </c>
      <c r="J93">
        <f t="shared" si="8"/>
        <v>42.694805555555554</v>
      </c>
      <c r="K93">
        <f t="shared" si="9"/>
        <v>0.46750000000000003</v>
      </c>
      <c r="L93" t="str">
        <f t="shared" si="10"/>
        <v>42.694806</v>
      </c>
      <c r="M93" t="str">
        <f t="shared" si="11"/>
        <v>0.467500</v>
      </c>
      <c r="N93" t="s">
        <v>918</v>
      </c>
      <c r="O93" t="s">
        <v>919</v>
      </c>
    </row>
    <row r="94" spans="1:15" ht="16" thickBot="1" x14ac:dyDescent="0.4">
      <c r="A94" s="21">
        <v>93</v>
      </c>
      <c r="B94" t="s">
        <v>624</v>
      </c>
      <c r="C94">
        <v>3013</v>
      </c>
      <c r="D94" t="s">
        <v>932</v>
      </c>
      <c r="E94" t="s">
        <v>933</v>
      </c>
      <c r="G94" t="s">
        <v>602</v>
      </c>
      <c r="H94" t="s">
        <v>421</v>
      </c>
      <c r="I94" t="s">
        <v>422</v>
      </c>
      <c r="J94">
        <f t="shared" si="8"/>
        <v>42.693388888888883</v>
      </c>
      <c r="K94">
        <f t="shared" si="9"/>
        <v>0.47025</v>
      </c>
      <c r="L94" t="str">
        <f t="shared" si="10"/>
        <v>42.693389</v>
      </c>
      <c r="M94" t="str">
        <f t="shared" si="11"/>
        <v>0.470250</v>
      </c>
      <c r="N94" t="s">
        <v>932</v>
      </c>
      <c r="O94" t="s">
        <v>933</v>
      </c>
    </row>
    <row r="95" spans="1:15" ht="16" thickBot="1" x14ac:dyDescent="0.4">
      <c r="A95" s="21">
        <v>94</v>
      </c>
      <c r="B95" t="s">
        <v>92</v>
      </c>
      <c r="C95">
        <v>3017</v>
      </c>
      <c r="D95" t="s">
        <v>924</v>
      </c>
      <c r="E95" t="s">
        <v>925</v>
      </c>
      <c r="G95" t="s">
        <v>290</v>
      </c>
      <c r="H95" t="s">
        <v>423</v>
      </c>
      <c r="I95" t="s">
        <v>424</v>
      </c>
      <c r="J95">
        <f t="shared" si="8"/>
        <v>42.696444444444438</v>
      </c>
      <c r="K95">
        <f t="shared" si="9"/>
        <v>0.46863888888888888</v>
      </c>
      <c r="L95" t="str">
        <f t="shared" si="10"/>
        <v>42.696444</v>
      </c>
      <c r="M95" t="str">
        <f t="shared" si="11"/>
        <v>0.468639</v>
      </c>
      <c r="N95" t="s">
        <v>924</v>
      </c>
      <c r="O95" t="s">
        <v>925</v>
      </c>
    </row>
    <row r="96" spans="1:15" ht="16" thickBot="1" x14ac:dyDescent="0.4">
      <c r="A96" s="21">
        <v>95</v>
      </c>
      <c r="B96" t="s">
        <v>291</v>
      </c>
      <c r="C96">
        <v>3105</v>
      </c>
      <c r="D96" t="s">
        <v>781</v>
      </c>
      <c r="E96" t="s">
        <v>782</v>
      </c>
      <c r="G96" t="s">
        <v>292</v>
      </c>
      <c r="H96" t="s">
        <v>425</v>
      </c>
      <c r="I96" t="s">
        <v>426</v>
      </c>
      <c r="J96">
        <f t="shared" si="8"/>
        <v>42.70055555555556</v>
      </c>
      <c r="K96">
        <f t="shared" si="9"/>
        <v>0.4742777777777778</v>
      </c>
      <c r="L96" t="str">
        <f t="shared" si="10"/>
        <v>42.700556</v>
      </c>
      <c r="M96" t="str">
        <f t="shared" si="11"/>
        <v>0.474278</v>
      </c>
      <c r="N96" t="s">
        <v>781</v>
      </c>
      <c r="O96" t="s">
        <v>782</v>
      </c>
    </row>
    <row r="97" spans="1:15" ht="16" thickBot="1" x14ac:dyDescent="0.4">
      <c r="A97" s="21">
        <v>96</v>
      </c>
      <c r="B97" t="s">
        <v>92</v>
      </c>
      <c r="C97">
        <v>3128</v>
      </c>
      <c r="D97" t="s">
        <v>753</v>
      </c>
      <c r="E97" t="s">
        <v>754</v>
      </c>
      <c r="G97" t="s">
        <v>566</v>
      </c>
      <c r="H97" t="s">
        <v>427</v>
      </c>
      <c r="I97" t="s">
        <v>428</v>
      </c>
      <c r="J97">
        <f t="shared" si="8"/>
        <v>42.699972222222222</v>
      </c>
      <c r="K97">
        <f t="shared" si="9"/>
        <v>0.47738888888888892</v>
      </c>
      <c r="L97" t="str">
        <f t="shared" si="10"/>
        <v>42.699972</v>
      </c>
      <c r="M97" t="str">
        <f t="shared" si="11"/>
        <v>0.477389</v>
      </c>
      <c r="N97" t="s">
        <v>753</v>
      </c>
      <c r="O97" t="s">
        <v>754</v>
      </c>
    </row>
    <row r="98" spans="1:15" ht="16" thickBot="1" x14ac:dyDescent="0.4">
      <c r="A98" s="21">
        <v>97</v>
      </c>
      <c r="B98" t="s">
        <v>293</v>
      </c>
      <c r="C98">
        <v>3064</v>
      </c>
      <c r="D98" s="42" t="s">
        <v>834</v>
      </c>
      <c r="E98" t="s">
        <v>835</v>
      </c>
      <c r="G98" t="s">
        <v>294</v>
      </c>
      <c r="H98" t="s">
        <v>429</v>
      </c>
      <c r="I98" t="s">
        <v>430</v>
      </c>
      <c r="J98">
        <f t="shared" ref="J98:J129" si="12">_xlfn.NUMBERVALUE(LEFT(H98,FIND("º",H98)-1)) + (_xlfn.NUMBERVALUE(MID(H98,FIND("º",H98)+2,FIND("'",H98)-FIND("º",H98)-2))/60) + (_xlfn.NUMBERVALUE(SUBSTITUTE(MID(H98,FIND("'",H98)+2,FIND("""",H98)-FIND("'",H98)-2),".",","))/3600)</f>
        <v>42.699638888888884</v>
      </c>
      <c r="K98">
        <f t="shared" ref="K98:K129" si="13">(_xlfn.NUMBERVALUE(LEFT(I98,FIND("º",I98)-1)) + (_xlfn.NUMBERVALUE(MID(I98,FIND("º",I98)+2,FIND("'",I98)-FIND("º",I98)-2))/60) + (_xlfn.NUMBERVALUE(SUBSTITUTE(MID(I98,FIND("'",I98)+2,FIND("""",I98)-FIND("'",I98)-2),".",","))/3600)) * IF(RIGHT(I98,1)="W",-1,1)</f>
        <v>0.48113888888888889</v>
      </c>
      <c r="L98" t="str">
        <f t="shared" ref="L98:L129" si="14">SUBSTITUTE(TEXT(_xlfn.NUMBERVALUE(LEFT(H98,FIND("º",H98)-1)) + (_xlfn.NUMBERVALUE(MID(H98,FIND("º",H98)+2,FIND("'",H98)-FIND("º",H98)-2))/60) + (_xlfn.NUMBERVALUE(SUBSTITUTE(MID(H98,FIND("'",H98)+2,FIND("""",H98)-FIND("'",H98)-2),".",","))/3600),"0,000000"),",",".")</f>
        <v>42.699639</v>
      </c>
      <c r="M98" t="str">
        <f t="shared" ref="M98:M129" si="15">SUBSTITUTE(TEXT((_xlfn.NUMBERVALUE(LEFT(I98,FIND("º",I98)-1)) + (_xlfn.NUMBERVALUE(MID(I98,FIND("º",I98)+2,FIND("'",I98)-FIND("º",I98)-2))/60) + (_xlfn.NUMBERVALUE(SUBSTITUTE(MID(I98,FIND("'",I98)+2,FIND("""",I98)-FIND("'",I98)-2),".",","))/3600)) * IF(RIGHT(I98,1)="W",-1,1),"0,000000"),",",".")</f>
        <v>0.481139</v>
      </c>
      <c r="N98" t="s">
        <v>834</v>
      </c>
      <c r="O98" t="s">
        <v>835</v>
      </c>
    </row>
    <row r="99" spans="1:15" ht="16" thickBot="1" x14ac:dyDescent="0.4">
      <c r="A99" s="21">
        <v>98</v>
      </c>
      <c r="B99" t="s">
        <v>92</v>
      </c>
      <c r="C99">
        <v>3097</v>
      </c>
      <c r="D99" t="s">
        <v>789</v>
      </c>
      <c r="E99" t="s">
        <v>790</v>
      </c>
      <c r="G99" t="s">
        <v>295</v>
      </c>
      <c r="H99" t="s">
        <v>431</v>
      </c>
      <c r="I99" t="s">
        <v>432</v>
      </c>
      <c r="J99">
        <f t="shared" si="12"/>
        <v>42.69522222222222</v>
      </c>
      <c r="K99">
        <f t="shared" si="13"/>
        <v>0.49152777777777779</v>
      </c>
      <c r="L99" t="str">
        <f t="shared" si="14"/>
        <v>42.695222</v>
      </c>
      <c r="M99" t="str">
        <f t="shared" si="15"/>
        <v>0.491528</v>
      </c>
      <c r="N99" t="s">
        <v>789</v>
      </c>
      <c r="O99" t="s">
        <v>790</v>
      </c>
    </row>
    <row r="100" spans="1:15" ht="16" thickBot="1" x14ac:dyDescent="0.4">
      <c r="A100" s="21">
        <v>99</v>
      </c>
      <c r="B100" t="s">
        <v>92</v>
      </c>
      <c r="C100">
        <v>3097</v>
      </c>
      <c r="D100" t="s">
        <v>791</v>
      </c>
      <c r="E100" t="s">
        <v>792</v>
      </c>
      <c r="G100" t="s">
        <v>39</v>
      </c>
      <c r="H100" t="s">
        <v>433</v>
      </c>
      <c r="I100" t="s">
        <v>434</v>
      </c>
      <c r="J100">
        <f t="shared" si="12"/>
        <v>42.694472222222217</v>
      </c>
      <c r="K100">
        <f t="shared" si="13"/>
        <v>0.49208333333333332</v>
      </c>
      <c r="L100" t="str">
        <f t="shared" si="14"/>
        <v>42.694472</v>
      </c>
      <c r="M100" t="str">
        <f t="shared" si="15"/>
        <v>0.492083</v>
      </c>
      <c r="N100" t="s">
        <v>791</v>
      </c>
      <c r="O100" t="s">
        <v>792</v>
      </c>
    </row>
    <row r="101" spans="1:15" ht="16" thickBot="1" x14ac:dyDescent="0.4">
      <c r="A101" s="21">
        <v>100</v>
      </c>
      <c r="B101" t="s">
        <v>296</v>
      </c>
      <c r="C101">
        <v>3104</v>
      </c>
      <c r="D101" t="s">
        <v>783</v>
      </c>
      <c r="E101" t="s">
        <v>784</v>
      </c>
      <c r="G101" t="s">
        <v>597</v>
      </c>
      <c r="H101" t="s">
        <v>435</v>
      </c>
      <c r="I101" t="s">
        <v>436</v>
      </c>
      <c r="J101">
        <f t="shared" si="12"/>
        <v>42.692972222222217</v>
      </c>
      <c r="K101">
        <f t="shared" si="13"/>
        <v>0.49299999999999999</v>
      </c>
      <c r="L101" t="str">
        <f t="shared" si="14"/>
        <v>42.692972</v>
      </c>
      <c r="M101" t="str">
        <f t="shared" si="15"/>
        <v>0.493000</v>
      </c>
      <c r="N101" t="s">
        <v>783</v>
      </c>
      <c r="O101" t="s">
        <v>784</v>
      </c>
    </row>
    <row r="102" spans="1:15" ht="16" thickBot="1" x14ac:dyDescent="0.4">
      <c r="A102" s="21">
        <v>101</v>
      </c>
      <c r="B102" t="s">
        <v>297</v>
      </c>
      <c r="C102">
        <v>3108</v>
      </c>
      <c r="D102" t="s">
        <v>775</v>
      </c>
      <c r="E102" t="s">
        <v>776</v>
      </c>
      <c r="G102" t="s">
        <v>568</v>
      </c>
      <c r="H102" t="s">
        <v>437</v>
      </c>
      <c r="I102" t="s">
        <v>438</v>
      </c>
      <c r="J102">
        <f t="shared" si="12"/>
        <v>42.692361111111104</v>
      </c>
      <c r="K102">
        <f t="shared" si="13"/>
        <v>0.49622222222222223</v>
      </c>
      <c r="L102" t="str">
        <f t="shared" si="14"/>
        <v>42.692361</v>
      </c>
      <c r="M102" t="str">
        <f t="shared" si="15"/>
        <v>0.496222</v>
      </c>
      <c r="N102" t="s">
        <v>775</v>
      </c>
      <c r="O102" t="s">
        <v>776</v>
      </c>
    </row>
    <row r="103" spans="1:15" ht="16" thickBot="1" x14ac:dyDescent="0.4">
      <c r="A103" s="21">
        <v>102</v>
      </c>
      <c r="B103" t="s">
        <v>298</v>
      </c>
      <c r="C103">
        <v>3044</v>
      </c>
      <c r="D103" t="s">
        <v>864</v>
      </c>
      <c r="E103" t="s">
        <v>865</v>
      </c>
      <c r="G103" t="s">
        <v>599</v>
      </c>
      <c r="H103" t="s">
        <v>439</v>
      </c>
      <c r="I103" t="s">
        <v>440</v>
      </c>
      <c r="J103">
        <f t="shared" si="12"/>
        <v>42.692666666666661</v>
      </c>
      <c r="K103">
        <f t="shared" si="13"/>
        <v>0.5075277777777778</v>
      </c>
      <c r="L103" t="str">
        <f t="shared" si="14"/>
        <v>42.692667</v>
      </c>
      <c r="M103" t="str">
        <f t="shared" si="15"/>
        <v>0.507528</v>
      </c>
      <c r="N103" t="s">
        <v>864</v>
      </c>
      <c r="O103" t="s">
        <v>865</v>
      </c>
    </row>
    <row r="104" spans="1:15" ht="16" thickBot="1" x14ac:dyDescent="0.4">
      <c r="A104" s="21">
        <v>103</v>
      </c>
      <c r="B104" t="s">
        <v>92</v>
      </c>
      <c r="C104">
        <v>3176</v>
      </c>
      <c r="D104" t="s">
        <v>721</v>
      </c>
      <c r="E104" t="s">
        <v>722</v>
      </c>
      <c r="G104" t="s">
        <v>299</v>
      </c>
      <c r="H104" t="s">
        <v>441</v>
      </c>
      <c r="I104" t="s">
        <v>442</v>
      </c>
      <c r="J104">
        <f t="shared" si="12"/>
        <v>42.691277777777778</v>
      </c>
      <c r="K104">
        <f t="shared" si="13"/>
        <v>0.51516666666666666</v>
      </c>
      <c r="L104" t="str">
        <f t="shared" si="14"/>
        <v>42.691278</v>
      </c>
      <c r="M104" t="str">
        <f t="shared" si="15"/>
        <v>0.515167</v>
      </c>
      <c r="N104" t="s">
        <v>721</v>
      </c>
      <c r="O104" t="s">
        <v>722</v>
      </c>
    </row>
    <row r="105" spans="1:15" ht="16" thickBot="1" x14ac:dyDescent="0.4">
      <c r="A105" s="21">
        <v>104</v>
      </c>
      <c r="B105" t="s">
        <v>300</v>
      </c>
      <c r="C105">
        <v>3219</v>
      </c>
      <c r="D105" t="s">
        <v>703</v>
      </c>
      <c r="E105" t="s">
        <v>704</v>
      </c>
      <c r="G105" t="s">
        <v>590</v>
      </c>
      <c r="H105" t="s">
        <v>443</v>
      </c>
      <c r="I105" t="s">
        <v>444</v>
      </c>
      <c r="J105">
        <f t="shared" si="12"/>
        <v>42.691916666666664</v>
      </c>
      <c r="K105">
        <f t="shared" si="13"/>
        <v>0.51880555555555563</v>
      </c>
      <c r="L105" t="str">
        <f t="shared" si="14"/>
        <v>42.691917</v>
      </c>
      <c r="M105" t="str">
        <f t="shared" si="15"/>
        <v>0.518806</v>
      </c>
      <c r="N105" t="s">
        <v>703</v>
      </c>
      <c r="O105" t="s">
        <v>704</v>
      </c>
    </row>
    <row r="106" spans="1:15" ht="16" thickBot="1" x14ac:dyDescent="0.4">
      <c r="A106" s="19">
        <v>105</v>
      </c>
      <c r="B106" t="s">
        <v>92</v>
      </c>
      <c r="C106">
        <v>3172</v>
      </c>
      <c r="D106" t="s">
        <v>725</v>
      </c>
      <c r="E106" t="s">
        <v>726</v>
      </c>
      <c r="G106" t="s">
        <v>592</v>
      </c>
      <c r="H106" t="s">
        <v>445</v>
      </c>
      <c r="I106" t="s">
        <v>446</v>
      </c>
      <c r="J106">
        <f t="shared" si="12"/>
        <v>42.690277777777773</v>
      </c>
      <c r="K106">
        <f t="shared" si="13"/>
        <v>0.52483333333333337</v>
      </c>
      <c r="L106" t="str">
        <f t="shared" si="14"/>
        <v>42.690278</v>
      </c>
      <c r="M106" t="str">
        <f t="shared" si="15"/>
        <v>0.524833</v>
      </c>
      <c r="N106" t="s">
        <v>725</v>
      </c>
      <c r="O106" t="s">
        <v>726</v>
      </c>
    </row>
    <row r="107" spans="1:15" ht="16" thickBot="1" x14ac:dyDescent="0.4">
      <c r="A107" s="21">
        <v>106</v>
      </c>
      <c r="B107" t="s">
        <v>614</v>
      </c>
      <c r="C107">
        <v>3097</v>
      </c>
      <c r="D107" t="s">
        <v>793</v>
      </c>
      <c r="E107" t="s">
        <v>794</v>
      </c>
      <c r="G107" t="s">
        <v>615</v>
      </c>
      <c r="H107" t="s">
        <v>447</v>
      </c>
      <c r="I107" t="s">
        <v>448</v>
      </c>
      <c r="J107">
        <f t="shared" si="12"/>
        <v>42.695388888888886</v>
      </c>
      <c r="K107">
        <f t="shared" si="13"/>
        <v>0.52119444444444452</v>
      </c>
      <c r="L107" t="str">
        <f t="shared" si="14"/>
        <v>42.695389</v>
      </c>
      <c r="M107" t="str">
        <f t="shared" si="15"/>
        <v>0.521194</v>
      </c>
      <c r="N107" t="s">
        <v>793</v>
      </c>
      <c r="O107" t="s">
        <v>794</v>
      </c>
    </row>
    <row r="108" spans="1:15" ht="16" thickBot="1" x14ac:dyDescent="0.4">
      <c r="A108" s="21">
        <v>107</v>
      </c>
      <c r="B108" t="s">
        <v>301</v>
      </c>
      <c r="C108">
        <v>3122</v>
      </c>
      <c r="D108" t="s">
        <v>759</v>
      </c>
      <c r="E108" t="s">
        <v>760</v>
      </c>
      <c r="G108" t="s">
        <v>567</v>
      </c>
      <c r="H108" t="s">
        <v>449</v>
      </c>
      <c r="I108" t="s">
        <v>450</v>
      </c>
      <c r="J108">
        <f t="shared" si="12"/>
        <v>42.697638888888882</v>
      </c>
      <c r="K108">
        <f t="shared" si="13"/>
        <v>0.52088888888888896</v>
      </c>
      <c r="L108" t="str">
        <f t="shared" si="14"/>
        <v>42.697639</v>
      </c>
      <c r="M108" t="str">
        <f t="shared" si="15"/>
        <v>0.520889</v>
      </c>
      <c r="N108" t="s">
        <v>759</v>
      </c>
      <c r="O108" t="s">
        <v>760</v>
      </c>
    </row>
    <row r="109" spans="1:15" ht="16" thickBot="1" x14ac:dyDescent="0.4">
      <c r="A109" s="19">
        <v>108</v>
      </c>
      <c r="B109" t="s">
        <v>92</v>
      </c>
      <c r="C109">
        <v>3133</v>
      </c>
      <c r="D109" t="s">
        <v>743</v>
      </c>
      <c r="E109" t="s">
        <v>744</v>
      </c>
      <c r="G109" t="s">
        <v>565</v>
      </c>
      <c r="H109" t="s">
        <v>451</v>
      </c>
      <c r="I109" t="s">
        <v>452</v>
      </c>
      <c r="J109">
        <f t="shared" si="12"/>
        <v>42.698833333333333</v>
      </c>
      <c r="K109">
        <f t="shared" si="13"/>
        <v>0.52283333333333337</v>
      </c>
      <c r="L109" t="str">
        <f t="shared" si="14"/>
        <v>42.698833</v>
      </c>
      <c r="M109" t="str">
        <f t="shared" si="15"/>
        <v>0.522833</v>
      </c>
      <c r="N109" t="s">
        <v>743</v>
      </c>
      <c r="O109" t="s">
        <v>744</v>
      </c>
    </row>
    <row r="110" spans="1:15" ht="16" thickBot="1" x14ac:dyDescent="0.4">
      <c r="A110" s="21">
        <v>109</v>
      </c>
      <c r="B110" t="s">
        <v>302</v>
      </c>
      <c r="C110">
        <v>3102</v>
      </c>
      <c r="D110" t="s">
        <v>785</v>
      </c>
      <c r="E110" t="s">
        <v>786</v>
      </c>
      <c r="G110" t="s">
        <v>303</v>
      </c>
      <c r="H110" t="s">
        <v>453</v>
      </c>
      <c r="I110" t="s">
        <v>454</v>
      </c>
      <c r="J110">
        <f t="shared" si="12"/>
        <v>42.702611111111111</v>
      </c>
      <c r="K110">
        <f t="shared" si="13"/>
        <v>0.52663888888888899</v>
      </c>
      <c r="L110" t="str">
        <f t="shared" si="14"/>
        <v>42.702611</v>
      </c>
      <c r="M110" t="str">
        <f t="shared" si="15"/>
        <v>0.526639</v>
      </c>
      <c r="N110" t="s">
        <v>785</v>
      </c>
      <c r="O110" t="s">
        <v>786</v>
      </c>
    </row>
    <row r="111" spans="1:15" ht="16" thickBot="1" x14ac:dyDescent="0.4">
      <c r="A111" s="21">
        <v>110</v>
      </c>
      <c r="B111" t="s">
        <v>302</v>
      </c>
      <c r="C111">
        <v>3107</v>
      </c>
      <c r="D111" t="s">
        <v>779</v>
      </c>
      <c r="E111" t="s">
        <v>780</v>
      </c>
      <c r="G111" t="s">
        <v>569</v>
      </c>
      <c r="H111" t="s">
        <v>455</v>
      </c>
      <c r="I111" t="s">
        <v>456</v>
      </c>
      <c r="J111">
        <f t="shared" si="12"/>
        <v>42.702638888888892</v>
      </c>
      <c r="K111">
        <f t="shared" si="13"/>
        <v>0.52972222222222232</v>
      </c>
      <c r="L111" t="str">
        <f t="shared" si="14"/>
        <v>42.702639</v>
      </c>
      <c r="M111" t="str">
        <f t="shared" si="15"/>
        <v>0.529722</v>
      </c>
      <c r="N111" t="s">
        <v>779</v>
      </c>
      <c r="O111" t="s">
        <v>780</v>
      </c>
    </row>
    <row r="112" spans="1:15" ht="16" thickBot="1" x14ac:dyDescent="0.4">
      <c r="A112" s="21">
        <v>111</v>
      </c>
      <c r="B112" t="s">
        <v>92</v>
      </c>
      <c r="C112">
        <v>3016</v>
      </c>
      <c r="D112" t="s">
        <v>926</v>
      </c>
      <c r="E112" t="s">
        <v>927</v>
      </c>
      <c r="G112" t="s">
        <v>586</v>
      </c>
      <c r="H112" t="s">
        <v>635</v>
      </c>
      <c r="I112" t="s">
        <v>636</v>
      </c>
      <c r="J112">
        <f t="shared" si="12"/>
        <v>42.70194444444445</v>
      </c>
      <c r="K112">
        <f t="shared" si="13"/>
        <v>0.53177777777777779</v>
      </c>
      <c r="L112" t="str">
        <f t="shared" si="14"/>
        <v>42.701944</v>
      </c>
      <c r="M112" t="str">
        <f t="shared" si="15"/>
        <v>0.531778</v>
      </c>
      <c r="N112" t="s">
        <v>926</v>
      </c>
      <c r="O112" t="s">
        <v>927</v>
      </c>
    </row>
    <row r="113" spans="1:15" ht="16" thickBot="1" x14ac:dyDescent="0.4">
      <c r="A113" s="21">
        <v>112</v>
      </c>
      <c r="B113" t="s">
        <v>92</v>
      </c>
      <c r="C113">
        <v>3038</v>
      </c>
      <c r="D113" t="s">
        <v>874</v>
      </c>
      <c r="E113" t="s">
        <v>875</v>
      </c>
      <c r="G113" t="s">
        <v>304</v>
      </c>
      <c r="H113" t="s">
        <v>457</v>
      </c>
      <c r="I113" t="s">
        <v>458</v>
      </c>
      <c r="J113">
        <f t="shared" si="12"/>
        <v>42.69980555555555</v>
      </c>
      <c r="K113">
        <f t="shared" si="13"/>
        <v>0.53572222222222221</v>
      </c>
      <c r="L113" t="str">
        <f t="shared" si="14"/>
        <v>42.699806</v>
      </c>
      <c r="M113" t="str">
        <f t="shared" si="15"/>
        <v>0.535722</v>
      </c>
      <c r="N113" t="s">
        <v>874</v>
      </c>
      <c r="O113" t="s">
        <v>875</v>
      </c>
    </row>
    <row r="114" spans="1:15" ht="16" thickBot="1" x14ac:dyDescent="0.4">
      <c r="A114" s="21">
        <v>113</v>
      </c>
      <c r="B114" t="s">
        <v>92</v>
      </c>
      <c r="C114">
        <v>3036</v>
      </c>
      <c r="D114" t="s">
        <v>880</v>
      </c>
      <c r="E114" t="s">
        <v>881</v>
      </c>
      <c r="G114" t="s">
        <v>581</v>
      </c>
      <c r="H114" t="s">
        <v>459</v>
      </c>
      <c r="I114" t="s">
        <v>460</v>
      </c>
      <c r="J114">
        <f t="shared" si="12"/>
        <v>42.700277777777778</v>
      </c>
      <c r="K114">
        <f t="shared" si="13"/>
        <v>0.53674999999999995</v>
      </c>
      <c r="L114" t="str">
        <f t="shared" si="14"/>
        <v>42.700278</v>
      </c>
      <c r="M114" t="str">
        <f t="shared" si="15"/>
        <v>0.536750</v>
      </c>
      <c r="N114" t="s">
        <v>880</v>
      </c>
      <c r="O114" t="s">
        <v>881</v>
      </c>
    </row>
    <row r="115" spans="1:15" ht="16" thickBot="1" x14ac:dyDescent="0.4">
      <c r="A115" s="21">
        <v>114</v>
      </c>
      <c r="B115" t="s">
        <v>92</v>
      </c>
      <c r="C115">
        <v>3039</v>
      </c>
      <c r="D115" t="s">
        <v>872</v>
      </c>
      <c r="E115" t="s">
        <v>873</v>
      </c>
      <c r="G115" t="s">
        <v>305</v>
      </c>
      <c r="H115" t="s">
        <v>461</v>
      </c>
      <c r="I115" t="s">
        <v>462</v>
      </c>
      <c r="J115">
        <f t="shared" si="12"/>
        <v>42.702222222222225</v>
      </c>
      <c r="K115">
        <f t="shared" si="13"/>
        <v>0.53963888888888889</v>
      </c>
      <c r="L115" t="str">
        <f t="shared" si="14"/>
        <v>42.702222</v>
      </c>
      <c r="M115" t="str">
        <f t="shared" si="15"/>
        <v>0.539639</v>
      </c>
      <c r="N115" t="s">
        <v>872</v>
      </c>
      <c r="O115" t="s">
        <v>873</v>
      </c>
    </row>
    <row r="116" spans="1:15" ht="16" thickBot="1" x14ac:dyDescent="0.4">
      <c r="A116" s="21">
        <v>115</v>
      </c>
      <c r="B116" t="s">
        <v>306</v>
      </c>
      <c r="C116">
        <v>3111</v>
      </c>
      <c r="D116" t="s">
        <v>773</v>
      </c>
      <c r="E116" t="s">
        <v>774</v>
      </c>
      <c r="G116" t="s">
        <v>307</v>
      </c>
      <c r="H116" t="s">
        <v>463</v>
      </c>
      <c r="I116" t="s">
        <v>464</v>
      </c>
      <c r="J116">
        <f t="shared" si="12"/>
        <v>42.701361111111112</v>
      </c>
      <c r="K116">
        <f t="shared" si="13"/>
        <v>0.54549999999999998</v>
      </c>
      <c r="L116" t="str">
        <f t="shared" si="14"/>
        <v>42.701361</v>
      </c>
      <c r="M116" t="str">
        <f t="shared" si="15"/>
        <v>0.545500</v>
      </c>
      <c r="N116" t="s">
        <v>773</v>
      </c>
      <c r="O116" t="s">
        <v>774</v>
      </c>
    </row>
    <row r="117" spans="1:15" ht="16" thickBot="1" x14ac:dyDescent="0.4">
      <c r="A117" s="22">
        <v>116</v>
      </c>
      <c r="B117" t="s">
        <v>626</v>
      </c>
      <c r="C117">
        <v>3005</v>
      </c>
      <c r="D117" t="s">
        <v>946</v>
      </c>
      <c r="E117" t="s">
        <v>947</v>
      </c>
      <c r="G117" t="s">
        <v>603</v>
      </c>
      <c r="H117" t="s">
        <v>465</v>
      </c>
      <c r="I117" t="s">
        <v>466</v>
      </c>
      <c r="J117">
        <f t="shared" si="12"/>
        <v>42.699388888888883</v>
      </c>
      <c r="K117">
        <f t="shared" si="13"/>
        <v>0.55752777777777784</v>
      </c>
      <c r="L117" t="str">
        <f t="shared" si="14"/>
        <v>42.699389</v>
      </c>
      <c r="M117" t="str">
        <f t="shared" si="15"/>
        <v>0.557528</v>
      </c>
      <c r="N117" t="s">
        <v>946</v>
      </c>
      <c r="O117" t="s">
        <v>947</v>
      </c>
    </row>
    <row r="118" spans="1:15" ht="16" thickBot="1" x14ac:dyDescent="0.4">
      <c r="A118" s="23">
        <v>117</v>
      </c>
      <c r="B118" t="s">
        <v>92</v>
      </c>
      <c r="C118">
        <v>3112</v>
      </c>
      <c r="D118" t="s">
        <v>769</v>
      </c>
      <c r="E118" t="s">
        <v>770</v>
      </c>
      <c r="G118" t="s">
        <v>308</v>
      </c>
      <c r="H118" t="s">
        <v>467</v>
      </c>
      <c r="I118" t="s">
        <v>468</v>
      </c>
      <c r="J118">
        <f t="shared" si="12"/>
        <v>42.655638888888888</v>
      </c>
      <c r="K118">
        <f t="shared" si="13"/>
        <v>0.62094444444444452</v>
      </c>
      <c r="L118" t="str">
        <f t="shared" si="14"/>
        <v>42.655639</v>
      </c>
      <c r="M118" t="str">
        <f t="shared" si="15"/>
        <v>0.620944</v>
      </c>
      <c r="N118" t="s">
        <v>769</v>
      </c>
      <c r="O118" t="s">
        <v>770</v>
      </c>
    </row>
    <row r="119" spans="1:15" ht="16" thickBot="1" x14ac:dyDescent="0.4">
      <c r="A119" s="23">
        <v>118</v>
      </c>
      <c r="B119" t="s">
        <v>309</v>
      </c>
      <c r="C119">
        <v>3121</v>
      </c>
      <c r="D119" t="s">
        <v>761</v>
      </c>
      <c r="E119" t="s">
        <v>762</v>
      </c>
      <c r="G119" t="s">
        <v>310</v>
      </c>
      <c r="H119" t="s">
        <v>469</v>
      </c>
      <c r="I119" t="s">
        <v>470</v>
      </c>
      <c r="J119">
        <f t="shared" si="12"/>
        <v>42.653944444444441</v>
      </c>
      <c r="K119">
        <f t="shared" si="13"/>
        <v>0.62444444444444447</v>
      </c>
      <c r="L119" t="str">
        <f t="shared" si="14"/>
        <v>42.653944</v>
      </c>
      <c r="M119" t="str">
        <f t="shared" si="15"/>
        <v>0.624444</v>
      </c>
      <c r="N119" t="s">
        <v>761</v>
      </c>
      <c r="O119" t="s">
        <v>762</v>
      </c>
    </row>
    <row r="120" spans="1:15" ht="16" thickBot="1" x14ac:dyDescent="0.4">
      <c r="A120" s="23">
        <v>119</v>
      </c>
      <c r="B120" t="s">
        <v>92</v>
      </c>
      <c r="C120">
        <v>3113</v>
      </c>
      <c r="D120" t="s">
        <v>767</v>
      </c>
      <c r="E120" t="s">
        <v>768</v>
      </c>
      <c r="G120" t="s">
        <v>311</v>
      </c>
      <c r="H120" t="s">
        <v>471</v>
      </c>
      <c r="I120" t="s">
        <v>472</v>
      </c>
      <c r="J120">
        <f t="shared" si="12"/>
        <v>42.653638888888885</v>
      </c>
      <c r="K120">
        <f t="shared" si="13"/>
        <v>0.62516666666666665</v>
      </c>
      <c r="L120" t="str">
        <f t="shared" si="14"/>
        <v>42.653639</v>
      </c>
      <c r="M120" t="str">
        <f t="shared" si="15"/>
        <v>0.625167</v>
      </c>
      <c r="N120" t="s">
        <v>767</v>
      </c>
      <c r="O120" t="s">
        <v>768</v>
      </c>
    </row>
    <row r="121" spans="1:15" ht="16" thickBot="1" x14ac:dyDescent="0.4">
      <c r="A121" s="23">
        <v>120</v>
      </c>
      <c r="B121" t="s">
        <v>92</v>
      </c>
      <c r="C121">
        <v>3187</v>
      </c>
      <c r="D121" t="s">
        <v>715</v>
      </c>
      <c r="E121" t="s">
        <v>716</v>
      </c>
      <c r="G121" t="s">
        <v>312</v>
      </c>
      <c r="H121" t="s">
        <v>473</v>
      </c>
      <c r="I121" t="s">
        <v>474</v>
      </c>
      <c r="J121">
        <f t="shared" si="12"/>
        <v>42.652888888888889</v>
      </c>
      <c r="K121">
        <f t="shared" si="13"/>
        <v>0.62875000000000003</v>
      </c>
      <c r="L121" t="str">
        <f t="shared" si="14"/>
        <v>42.652889</v>
      </c>
      <c r="M121" t="str">
        <f t="shared" si="15"/>
        <v>0.628750</v>
      </c>
      <c r="N121" t="s">
        <v>715</v>
      </c>
      <c r="O121" t="s">
        <v>716</v>
      </c>
    </row>
    <row r="122" spans="1:15" ht="16" thickBot="1" x14ac:dyDescent="0.4">
      <c r="A122" s="23">
        <v>121</v>
      </c>
      <c r="B122" t="s">
        <v>313</v>
      </c>
      <c r="C122">
        <v>3215</v>
      </c>
      <c r="D122" t="s">
        <v>707</v>
      </c>
      <c r="E122" t="s">
        <v>708</v>
      </c>
      <c r="G122" t="s">
        <v>314</v>
      </c>
      <c r="H122" t="s">
        <v>475</v>
      </c>
      <c r="I122" t="s">
        <v>476</v>
      </c>
      <c r="J122">
        <f t="shared" si="12"/>
        <v>42.651805555555555</v>
      </c>
      <c r="K122">
        <f t="shared" si="13"/>
        <v>0.62958333333333338</v>
      </c>
      <c r="L122" t="str">
        <f t="shared" si="14"/>
        <v>42.651806</v>
      </c>
      <c r="M122" t="str">
        <f t="shared" si="15"/>
        <v>0.629583</v>
      </c>
      <c r="N122" t="s">
        <v>707</v>
      </c>
      <c r="O122" t="s">
        <v>708</v>
      </c>
    </row>
    <row r="123" spans="1:15" ht="16" thickBot="1" x14ac:dyDescent="0.4">
      <c r="A123" s="23">
        <v>122</v>
      </c>
      <c r="B123" t="s">
        <v>92</v>
      </c>
      <c r="C123">
        <v>3152</v>
      </c>
      <c r="D123" t="s">
        <v>733</v>
      </c>
      <c r="E123" t="s">
        <v>734</v>
      </c>
      <c r="G123" t="s">
        <v>315</v>
      </c>
      <c r="H123" t="s">
        <v>477</v>
      </c>
      <c r="I123" t="s">
        <v>478</v>
      </c>
      <c r="J123">
        <f t="shared" si="12"/>
        <v>42.64875</v>
      </c>
      <c r="K123">
        <f t="shared" si="13"/>
        <v>0.62783333333333335</v>
      </c>
      <c r="L123" t="str">
        <f t="shared" si="14"/>
        <v>42.648750</v>
      </c>
      <c r="M123" t="str">
        <f t="shared" si="15"/>
        <v>0.627833</v>
      </c>
      <c r="N123" t="s">
        <v>733</v>
      </c>
      <c r="O123" t="s">
        <v>734</v>
      </c>
    </row>
    <row r="124" spans="1:15" ht="16" thickBot="1" x14ac:dyDescent="0.4">
      <c r="A124" s="23">
        <v>123</v>
      </c>
      <c r="B124" t="s">
        <v>612</v>
      </c>
      <c r="C124">
        <v>3153</v>
      </c>
      <c r="D124" t="s">
        <v>731</v>
      </c>
      <c r="E124" t="s">
        <v>732</v>
      </c>
      <c r="G124" t="s">
        <v>316</v>
      </c>
      <c r="H124" t="s">
        <v>479</v>
      </c>
      <c r="I124" t="s">
        <v>480</v>
      </c>
      <c r="J124">
        <f t="shared" si="12"/>
        <v>42.648027777777777</v>
      </c>
      <c r="K124">
        <f t="shared" si="13"/>
        <v>0.62747222222222221</v>
      </c>
      <c r="L124" t="str">
        <f t="shared" si="14"/>
        <v>42.648028</v>
      </c>
      <c r="M124" t="str">
        <f t="shared" si="15"/>
        <v>0.627472</v>
      </c>
      <c r="N124" t="s">
        <v>731</v>
      </c>
      <c r="O124" t="s">
        <v>732</v>
      </c>
    </row>
    <row r="125" spans="1:15" ht="16" thickBot="1" x14ac:dyDescent="0.4">
      <c r="A125" s="23">
        <v>124</v>
      </c>
      <c r="B125" t="s">
        <v>317</v>
      </c>
      <c r="C125">
        <v>3266</v>
      </c>
      <c r="D125" t="s">
        <v>683</v>
      </c>
      <c r="E125" t="s">
        <v>684</v>
      </c>
      <c r="G125" t="s">
        <v>318</v>
      </c>
      <c r="H125" t="s">
        <v>481</v>
      </c>
      <c r="I125" t="s">
        <v>482</v>
      </c>
      <c r="J125">
        <f t="shared" si="12"/>
        <v>42.649166666666666</v>
      </c>
      <c r="K125">
        <f t="shared" si="13"/>
        <v>0.63444444444444437</v>
      </c>
      <c r="L125" t="str">
        <f t="shared" si="14"/>
        <v>42.649167</v>
      </c>
      <c r="M125" t="str">
        <f t="shared" si="15"/>
        <v>0.634444</v>
      </c>
      <c r="N125" t="s">
        <v>683</v>
      </c>
      <c r="O125" t="s">
        <v>684</v>
      </c>
    </row>
    <row r="126" spans="1:15" ht="16" thickBot="1" x14ac:dyDescent="0.4">
      <c r="A126" s="23">
        <v>125</v>
      </c>
      <c r="B126" t="s">
        <v>92</v>
      </c>
      <c r="C126">
        <v>3261</v>
      </c>
      <c r="D126" t="s">
        <v>685</v>
      </c>
      <c r="E126" t="s">
        <v>686</v>
      </c>
      <c r="G126" t="s">
        <v>562</v>
      </c>
      <c r="H126" t="s">
        <v>483</v>
      </c>
      <c r="I126" t="s">
        <v>484</v>
      </c>
      <c r="J126">
        <f t="shared" si="12"/>
        <v>42.64863888888889</v>
      </c>
      <c r="K126">
        <f t="shared" si="13"/>
        <v>0.63530555555555557</v>
      </c>
      <c r="L126" t="str">
        <f t="shared" si="14"/>
        <v>42.648639</v>
      </c>
      <c r="M126" t="str">
        <f t="shared" si="15"/>
        <v>0.635306</v>
      </c>
      <c r="N126" t="s">
        <v>685</v>
      </c>
      <c r="O126" t="s">
        <v>686</v>
      </c>
    </row>
    <row r="127" spans="1:15" ht="16" thickBot="1" x14ac:dyDescent="0.4">
      <c r="A127" s="23">
        <v>126</v>
      </c>
      <c r="B127" t="s">
        <v>92</v>
      </c>
      <c r="C127">
        <v>3261</v>
      </c>
      <c r="D127" t="s">
        <v>687</v>
      </c>
      <c r="E127" t="s">
        <v>688</v>
      </c>
      <c r="G127" t="s">
        <v>319</v>
      </c>
      <c r="H127" t="s">
        <v>485</v>
      </c>
      <c r="I127" t="s">
        <v>486</v>
      </c>
      <c r="J127">
        <f t="shared" si="12"/>
        <v>42.647694444444447</v>
      </c>
      <c r="K127">
        <f t="shared" si="13"/>
        <v>0.63700000000000001</v>
      </c>
      <c r="L127" t="str">
        <f t="shared" si="14"/>
        <v>42.647694</v>
      </c>
      <c r="M127" t="str">
        <f t="shared" si="15"/>
        <v>0.637000</v>
      </c>
      <c r="N127" t="s">
        <v>687</v>
      </c>
      <c r="O127" t="s">
        <v>688</v>
      </c>
    </row>
    <row r="128" spans="1:15" ht="16" thickBot="1" x14ac:dyDescent="0.4">
      <c r="A128" s="23">
        <v>127</v>
      </c>
      <c r="B128" t="s">
        <v>320</v>
      </c>
      <c r="C128">
        <v>3312</v>
      </c>
      <c r="D128" t="s">
        <v>657</v>
      </c>
      <c r="E128" t="s">
        <v>658</v>
      </c>
      <c r="G128" t="s">
        <v>321</v>
      </c>
      <c r="H128" t="s">
        <v>487</v>
      </c>
      <c r="I128" t="s">
        <v>488</v>
      </c>
      <c r="J128">
        <f t="shared" si="12"/>
        <v>42.646416666666667</v>
      </c>
      <c r="K128">
        <f t="shared" si="13"/>
        <v>0.6403888888888889</v>
      </c>
      <c r="L128" t="str">
        <f t="shared" si="14"/>
        <v>42.646417</v>
      </c>
      <c r="M128" t="str">
        <f t="shared" si="15"/>
        <v>0.640389</v>
      </c>
      <c r="N128" t="s">
        <v>657</v>
      </c>
      <c r="O128" t="s">
        <v>658</v>
      </c>
    </row>
    <row r="129" spans="1:15" ht="16" thickBot="1" x14ac:dyDescent="0.4">
      <c r="A129" s="23">
        <v>128</v>
      </c>
      <c r="B129" t="s">
        <v>610</v>
      </c>
      <c r="C129">
        <v>3272</v>
      </c>
      <c r="D129" t="s">
        <v>675</v>
      </c>
      <c r="E129" t="s">
        <v>676</v>
      </c>
      <c r="G129" t="s">
        <v>558</v>
      </c>
      <c r="H129" t="s">
        <v>489</v>
      </c>
      <c r="I129" t="s">
        <v>490</v>
      </c>
      <c r="J129">
        <f t="shared" si="12"/>
        <v>42.643250000000002</v>
      </c>
      <c r="K129">
        <f t="shared" si="13"/>
        <v>0.63844444444444437</v>
      </c>
      <c r="L129" t="str">
        <f t="shared" si="14"/>
        <v>42.643250</v>
      </c>
      <c r="M129" t="str">
        <f t="shared" si="15"/>
        <v>0.638444</v>
      </c>
      <c r="N129" t="s">
        <v>675</v>
      </c>
      <c r="O129" t="s">
        <v>676</v>
      </c>
    </row>
    <row r="130" spans="1:15" ht="16" thickBot="1" x14ac:dyDescent="0.4">
      <c r="A130" s="23">
        <v>129</v>
      </c>
      <c r="B130" t="s">
        <v>92</v>
      </c>
      <c r="C130">
        <v>3270</v>
      </c>
      <c r="D130" t="s">
        <v>679</v>
      </c>
      <c r="E130" t="s">
        <v>680</v>
      </c>
      <c r="G130" t="s">
        <v>561</v>
      </c>
      <c r="H130" t="s">
        <v>491</v>
      </c>
      <c r="I130" t="s">
        <v>492</v>
      </c>
      <c r="J130">
        <f t="shared" ref="J130:J161" si="16">_xlfn.NUMBERVALUE(LEFT(H130,FIND("º",H130)-1)) + (_xlfn.NUMBERVALUE(MID(H130,FIND("º",H130)+2,FIND("'",H130)-FIND("º",H130)-2))/60) + (_xlfn.NUMBERVALUE(SUBSTITUTE(MID(H130,FIND("'",H130)+2,FIND("""",H130)-FIND("'",H130)-2),".",","))/3600)</f>
        <v>42.642416666666669</v>
      </c>
      <c r="K130">
        <f t="shared" ref="K130:K161" si="17">(_xlfn.NUMBERVALUE(LEFT(I130,FIND("º",I130)-1)) + (_xlfn.NUMBERVALUE(MID(I130,FIND("º",I130)+2,FIND("'",I130)-FIND("º",I130)-2))/60) + (_xlfn.NUMBERVALUE(SUBSTITUTE(MID(I130,FIND("'",I130)+2,FIND("""",I130)-FIND("'",I130)-2),".",","))/3600)) * IF(RIGHT(I130,1)="W",-1,1)</f>
        <v>0.63847222222222222</v>
      </c>
      <c r="L130" t="str">
        <f t="shared" ref="L130:L161" si="18">SUBSTITUTE(TEXT(_xlfn.NUMBERVALUE(LEFT(H130,FIND("º",H130)-1)) + (_xlfn.NUMBERVALUE(MID(H130,FIND("º",H130)+2,FIND("'",H130)-FIND("º",H130)-2))/60) + (_xlfn.NUMBERVALUE(SUBSTITUTE(MID(H130,FIND("'",H130)+2,FIND("""",H130)-FIND("'",H130)-2),".",","))/3600),"0,000000"),",",".")</f>
        <v>42.642417</v>
      </c>
      <c r="M130" t="str">
        <f t="shared" ref="M130:M161" si="19">SUBSTITUTE(TEXT((_xlfn.NUMBERVALUE(LEFT(I130,FIND("º",I130)-1)) + (_xlfn.NUMBERVALUE(MID(I130,FIND("º",I130)+2,FIND("'",I130)-FIND("º",I130)-2))/60) + (_xlfn.NUMBERVALUE(SUBSTITUTE(MID(I130,FIND("'",I130)+2,FIND("""",I130)-FIND("'",I130)-2),".",","))/3600)) * IF(RIGHT(I130,1)="W",-1,1),"0,000000"),",",".")</f>
        <v>0.638472</v>
      </c>
      <c r="N130" t="s">
        <v>679</v>
      </c>
      <c r="O130" t="s">
        <v>680</v>
      </c>
    </row>
    <row r="131" spans="1:15" ht="16" thickBot="1" x14ac:dyDescent="0.4">
      <c r="A131" s="23">
        <v>130</v>
      </c>
      <c r="B131" t="s">
        <v>92</v>
      </c>
      <c r="C131">
        <v>3077</v>
      </c>
      <c r="D131" t="s">
        <v>815</v>
      </c>
      <c r="E131" t="s">
        <v>816</v>
      </c>
      <c r="G131" t="s">
        <v>572</v>
      </c>
      <c r="H131" t="s">
        <v>493</v>
      </c>
      <c r="I131" t="s">
        <v>494</v>
      </c>
      <c r="J131">
        <f t="shared" si="16"/>
        <v>42.641777777777776</v>
      </c>
      <c r="K131">
        <f t="shared" si="17"/>
        <v>0.63694444444444442</v>
      </c>
      <c r="L131" t="str">
        <f t="shared" si="18"/>
        <v>42.641778</v>
      </c>
      <c r="M131" t="str">
        <f t="shared" si="19"/>
        <v>0.636944</v>
      </c>
      <c r="N131" t="s">
        <v>815</v>
      </c>
      <c r="O131" t="s">
        <v>816</v>
      </c>
    </row>
    <row r="132" spans="1:15" ht="16" thickBot="1" x14ac:dyDescent="0.4">
      <c r="A132" s="23">
        <v>131</v>
      </c>
      <c r="B132" t="s">
        <v>618</v>
      </c>
      <c r="C132">
        <v>3073</v>
      </c>
      <c r="D132" t="s">
        <v>826</v>
      </c>
      <c r="E132" t="s">
        <v>827</v>
      </c>
      <c r="G132" t="s">
        <v>598</v>
      </c>
      <c r="H132" t="s">
        <v>495</v>
      </c>
      <c r="I132" t="s">
        <v>496</v>
      </c>
      <c r="J132">
        <f t="shared" si="16"/>
        <v>42.635249999999999</v>
      </c>
      <c r="K132">
        <f t="shared" si="17"/>
        <v>0.63697222222222216</v>
      </c>
      <c r="L132" t="str">
        <f t="shared" si="18"/>
        <v>42.635250</v>
      </c>
      <c r="M132" t="str">
        <f t="shared" si="19"/>
        <v>0.636972</v>
      </c>
      <c r="N132" t="s">
        <v>826</v>
      </c>
      <c r="O132" t="s">
        <v>827</v>
      </c>
    </row>
    <row r="133" spans="1:15" ht="16" thickBot="1" x14ac:dyDescent="0.4">
      <c r="A133" s="16">
        <v>132</v>
      </c>
      <c r="B133" t="s">
        <v>92</v>
      </c>
      <c r="C133">
        <v>3041</v>
      </c>
      <c r="D133" t="s">
        <v>870</v>
      </c>
      <c r="E133" t="s">
        <v>871</v>
      </c>
      <c r="G133" t="s">
        <v>579</v>
      </c>
      <c r="H133" t="s">
        <v>497</v>
      </c>
      <c r="I133" t="s">
        <v>498</v>
      </c>
      <c r="J133">
        <f t="shared" si="16"/>
        <v>42.634611111111113</v>
      </c>
      <c r="K133">
        <f t="shared" si="17"/>
        <v>0.63574999999999993</v>
      </c>
      <c r="L133" t="str">
        <f t="shared" si="18"/>
        <v>42.634611</v>
      </c>
      <c r="M133" t="str">
        <f t="shared" si="19"/>
        <v>0.635750</v>
      </c>
      <c r="N133" t="s">
        <v>870</v>
      </c>
      <c r="O133" t="s">
        <v>871</v>
      </c>
    </row>
    <row r="134" spans="1:15" ht="16" thickBot="1" x14ac:dyDescent="0.4">
      <c r="A134" s="23">
        <v>133</v>
      </c>
      <c r="B134" t="s">
        <v>92</v>
      </c>
      <c r="C134">
        <v>3022</v>
      </c>
      <c r="D134" t="s">
        <v>910</v>
      </c>
      <c r="E134" t="s">
        <v>911</v>
      </c>
      <c r="G134" t="s">
        <v>322</v>
      </c>
      <c r="H134" t="s">
        <v>499</v>
      </c>
      <c r="I134" t="s">
        <v>500</v>
      </c>
      <c r="J134">
        <f t="shared" si="16"/>
        <v>42.633611111111108</v>
      </c>
      <c r="K134">
        <f t="shared" si="17"/>
        <v>0.63324999999999998</v>
      </c>
      <c r="L134" t="str">
        <f t="shared" si="18"/>
        <v>42.633611</v>
      </c>
      <c r="M134" t="str">
        <f t="shared" si="19"/>
        <v>0.633250</v>
      </c>
      <c r="N134" t="s">
        <v>910</v>
      </c>
      <c r="O134" t="s">
        <v>911</v>
      </c>
    </row>
    <row r="135" spans="1:15" ht="16" thickBot="1" x14ac:dyDescent="0.4">
      <c r="A135" s="23">
        <v>134</v>
      </c>
      <c r="B135" t="s">
        <v>323</v>
      </c>
      <c r="C135">
        <v>3048</v>
      </c>
      <c r="D135" t="s">
        <v>856</v>
      </c>
      <c r="E135" t="s">
        <v>857</v>
      </c>
      <c r="G135" t="s">
        <v>324</v>
      </c>
      <c r="H135" t="s">
        <v>501</v>
      </c>
      <c r="I135" t="s">
        <v>502</v>
      </c>
      <c r="J135">
        <f t="shared" si="16"/>
        <v>42.631250000000001</v>
      </c>
      <c r="K135">
        <f t="shared" si="17"/>
        <v>0.62758333333333338</v>
      </c>
      <c r="L135" t="str">
        <f t="shared" si="18"/>
        <v>42.631250</v>
      </c>
      <c r="M135" t="str">
        <f t="shared" si="19"/>
        <v>0.627583</v>
      </c>
      <c r="N135" t="s">
        <v>856</v>
      </c>
      <c r="O135" t="s">
        <v>857</v>
      </c>
    </row>
    <row r="136" spans="1:15" ht="16" thickBot="1" x14ac:dyDescent="0.4">
      <c r="A136" s="16">
        <v>135</v>
      </c>
      <c r="B136" t="s">
        <v>555</v>
      </c>
      <c r="C136">
        <v>3354</v>
      </c>
      <c r="D136" t="s">
        <v>641</v>
      </c>
      <c r="E136" t="s">
        <v>642</v>
      </c>
      <c r="G136" t="s">
        <v>556</v>
      </c>
      <c r="H136" t="s">
        <v>503</v>
      </c>
      <c r="I136" t="s">
        <v>629</v>
      </c>
      <c r="J136">
        <f t="shared" si="16"/>
        <v>42.639416666666669</v>
      </c>
      <c r="K136">
        <f t="shared" si="17"/>
        <v>0.64255555555555555</v>
      </c>
      <c r="L136" t="str">
        <f t="shared" si="18"/>
        <v>42.639417</v>
      </c>
      <c r="M136" t="str">
        <f t="shared" si="19"/>
        <v>0.642556</v>
      </c>
      <c r="N136" t="s">
        <v>641</v>
      </c>
      <c r="O136" t="s">
        <v>642</v>
      </c>
    </row>
    <row r="137" spans="1:15" ht="16" thickBot="1" x14ac:dyDescent="0.4">
      <c r="A137" s="23">
        <v>136</v>
      </c>
      <c r="B137" t="s">
        <v>325</v>
      </c>
      <c r="C137">
        <v>3349</v>
      </c>
      <c r="D137" t="s">
        <v>643</v>
      </c>
      <c r="E137" t="s">
        <v>644</v>
      </c>
      <c r="G137" t="s">
        <v>326</v>
      </c>
      <c r="H137" t="s">
        <v>504</v>
      </c>
      <c r="I137" t="s">
        <v>505</v>
      </c>
      <c r="J137">
        <f t="shared" si="16"/>
        <v>42.638611111111111</v>
      </c>
      <c r="K137">
        <f t="shared" si="17"/>
        <v>0.64511111111111108</v>
      </c>
      <c r="L137" t="str">
        <f t="shared" si="18"/>
        <v>42.638611</v>
      </c>
      <c r="M137" t="str">
        <f t="shared" si="19"/>
        <v>0.645111</v>
      </c>
      <c r="N137" t="s">
        <v>643</v>
      </c>
      <c r="O137" t="s">
        <v>644</v>
      </c>
    </row>
    <row r="138" spans="1:15" ht="16" thickBot="1" x14ac:dyDescent="0.4">
      <c r="A138" s="23">
        <v>137</v>
      </c>
      <c r="B138" t="s">
        <v>327</v>
      </c>
      <c r="C138">
        <v>3297</v>
      </c>
      <c r="D138" t="s">
        <v>663</v>
      </c>
      <c r="E138" t="s">
        <v>664</v>
      </c>
      <c r="G138" t="s">
        <v>328</v>
      </c>
      <c r="H138" t="s">
        <v>506</v>
      </c>
      <c r="I138" t="s">
        <v>507</v>
      </c>
      <c r="J138">
        <f t="shared" si="16"/>
        <v>42.637138888888892</v>
      </c>
      <c r="K138">
        <f t="shared" si="17"/>
        <v>0.64936111111111106</v>
      </c>
      <c r="L138" t="str">
        <f t="shared" si="18"/>
        <v>42.637139</v>
      </c>
      <c r="M138" t="str">
        <f t="shared" si="19"/>
        <v>0.649361</v>
      </c>
      <c r="N138" t="s">
        <v>663</v>
      </c>
      <c r="O138" t="s">
        <v>664</v>
      </c>
    </row>
    <row r="139" spans="1:15" ht="16" thickBot="1" x14ac:dyDescent="0.4">
      <c r="A139" s="23">
        <v>138</v>
      </c>
      <c r="B139" t="s">
        <v>92</v>
      </c>
      <c r="C139">
        <v>3281</v>
      </c>
      <c r="D139" t="s">
        <v>673</v>
      </c>
      <c r="E139" t="s">
        <v>674</v>
      </c>
      <c r="G139" t="s">
        <v>329</v>
      </c>
      <c r="H139" t="s">
        <v>508</v>
      </c>
      <c r="I139" t="s">
        <v>509</v>
      </c>
      <c r="J139">
        <f t="shared" si="16"/>
        <v>42.635888888888886</v>
      </c>
      <c r="K139">
        <f t="shared" si="17"/>
        <v>0.65102777777777776</v>
      </c>
      <c r="L139" t="str">
        <f t="shared" si="18"/>
        <v>42.635889</v>
      </c>
      <c r="M139" t="str">
        <f t="shared" si="19"/>
        <v>0.651028</v>
      </c>
      <c r="N139" t="s">
        <v>673</v>
      </c>
      <c r="O139" t="s">
        <v>674</v>
      </c>
    </row>
    <row r="140" spans="1:15" ht="16" thickBot="1" x14ac:dyDescent="0.4">
      <c r="A140" s="23">
        <v>139</v>
      </c>
      <c r="B140" t="s">
        <v>92</v>
      </c>
      <c r="C140">
        <v>3226</v>
      </c>
      <c r="D140" t="s">
        <v>701</v>
      </c>
      <c r="E140" t="s">
        <v>702</v>
      </c>
      <c r="G140" t="s">
        <v>611</v>
      </c>
      <c r="H140" t="s">
        <v>510</v>
      </c>
      <c r="I140" t="s">
        <v>511</v>
      </c>
      <c r="J140">
        <f t="shared" si="16"/>
        <v>42.634305555555557</v>
      </c>
      <c r="K140">
        <f t="shared" si="17"/>
        <v>0.65249999999999997</v>
      </c>
      <c r="L140" t="str">
        <f t="shared" si="18"/>
        <v>42.634306</v>
      </c>
      <c r="M140" t="str">
        <f t="shared" si="19"/>
        <v>0.652500</v>
      </c>
      <c r="N140" t="s">
        <v>701</v>
      </c>
      <c r="O140" t="s">
        <v>702</v>
      </c>
    </row>
    <row r="141" spans="1:15" ht="16" thickBot="1" x14ac:dyDescent="0.4">
      <c r="A141" s="23">
        <v>140</v>
      </c>
      <c r="B141" t="s">
        <v>92</v>
      </c>
      <c r="C141">
        <v>3302</v>
      </c>
      <c r="D141" t="s">
        <v>659</v>
      </c>
      <c r="E141" t="s">
        <v>660</v>
      </c>
      <c r="G141" t="s">
        <v>330</v>
      </c>
      <c r="H141" t="s">
        <v>512</v>
      </c>
      <c r="I141" t="s">
        <v>513</v>
      </c>
      <c r="J141">
        <f t="shared" si="16"/>
        <v>42.633694444444444</v>
      </c>
      <c r="K141">
        <f t="shared" si="17"/>
        <v>0.65449999999999997</v>
      </c>
      <c r="L141" t="str">
        <f t="shared" si="18"/>
        <v>42.633694</v>
      </c>
      <c r="M141" t="str">
        <f t="shared" si="19"/>
        <v>0.654500</v>
      </c>
      <c r="N141" t="s">
        <v>659</v>
      </c>
      <c r="O141" t="s">
        <v>660</v>
      </c>
    </row>
    <row r="142" spans="1:15" ht="16" thickBot="1" x14ac:dyDescent="0.4">
      <c r="A142" s="23">
        <v>141</v>
      </c>
      <c r="B142" t="s">
        <v>29</v>
      </c>
      <c r="C142">
        <v>3404</v>
      </c>
      <c r="D142" t="s">
        <v>637</v>
      </c>
      <c r="E142" t="s">
        <v>638</v>
      </c>
      <c r="G142" t="s">
        <v>331</v>
      </c>
      <c r="H142" t="s">
        <v>514</v>
      </c>
      <c r="I142" t="s">
        <v>515</v>
      </c>
      <c r="J142">
        <f t="shared" si="16"/>
        <v>42.631138888888891</v>
      </c>
      <c r="K142">
        <f t="shared" si="17"/>
        <v>0.65663888888888888</v>
      </c>
      <c r="L142" t="str">
        <f t="shared" si="18"/>
        <v>42.631139</v>
      </c>
      <c r="M142" t="str">
        <f t="shared" si="19"/>
        <v>0.656639</v>
      </c>
      <c r="N142" t="s">
        <v>637</v>
      </c>
      <c r="O142" t="s">
        <v>638</v>
      </c>
    </row>
    <row r="143" spans="1:15" ht="16" thickBot="1" x14ac:dyDescent="0.4">
      <c r="A143" s="23">
        <v>142</v>
      </c>
      <c r="B143" t="s">
        <v>92</v>
      </c>
      <c r="C143">
        <v>3343</v>
      </c>
      <c r="D143" t="s">
        <v>649</v>
      </c>
      <c r="E143" t="s">
        <v>650</v>
      </c>
      <c r="G143" t="s">
        <v>588</v>
      </c>
      <c r="H143" t="s">
        <v>516</v>
      </c>
      <c r="I143" t="s">
        <v>517</v>
      </c>
      <c r="J143">
        <f t="shared" si="16"/>
        <v>42.630222222222223</v>
      </c>
      <c r="K143">
        <f t="shared" si="17"/>
        <v>0.65469444444444447</v>
      </c>
      <c r="L143" t="str">
        <f t="shared" si="18"/>
        <v>42.630222</v>
      </c>
      <c r="M143" t="str">
        <f t="shared" si="19"/>
        <v>0.654694</v>
      </c>
      <c r="N143" t="s">
        <v>649</v>
      </c>
      <c r="O143" t="s">
        <v>650</v>
      </c>
    </row>
    <row r="144" spans="1:15" ht="16" thickBot="1" x14ac:dyDescent="0.4">
      <c r="A144" s="23">
        <v>143</v>
      </c>
      <c r="B144" t="s">
        <v>92</v>
      </c>
      <c r="C144">
        <v>3088</v>
      </c>
      <c r="D144" t="s">
        <v>805</v>
      </c>
      <c r="E144" t="s">
        <v>806</v>
      </c>
      <c r="G144" t="s">
        <v>571</v>
      </c>
      <c r="H144" t="s">
        <v>518</v>
      </c>
      <c r="I144" t="s">
        <v>519</v>
      </c>
      <c r="J144">
        <f t="shared" si="16"/>
        <v>42.628055555555555</v>
      </c>
      <c r="K144">
        <f t="shared" si="17"/>
        <v>0.65</v>
      </c>
      <c r="L144" t="str">
        <f t="shared" si="18"/>
        <v>42.628056</v>
      </c>
      <c r="M144" t="str">
        <f t="shared" si="19"/>
        <v>0.650000</v>
      </c>
      <c r="N144" t="s">
        <v>805</v>
      </c>
      <c r="O144" t="s">
        <v>806</v>
      </c>
    </row>
    <row r="145" spans="1:15" ht="16" thickBot="1" x14ac:dyDescent="0.4">
      <c r="A145" s="23">
        <v>144</v>
      </c>
      <c r="B145" t="s">
        <v>92</v>
      </c>
      <c r="C145">
        <v>3061</v>
      </c>
      <c r="D145" t="s">
        <v>836</v>
      </c>
      <c r="E145" t="s">
        <v>837</v>
      </c>
      <c r="G145" t="s">
        <v>575</v>
      </c>
      <c r="H145" t="s">
        <v>520</v>
      </c>
      <c r="I145" t="s">
        <v>521</v>
      </c>
      <c r="J145">
        <f t="shared" si="16"/>
        <v>42.625138888888891</v>
      </c>
      <c r="K145">
        <f t="shared" si="17"/>
        <v>0.64680555555555552</v>
      </c>
      <c r="L145" t="str">
        <f t="shared" si="18"/>
        <v>42.625139</v>
      </c>
      <c r="M145" t="str">
        <f t="shared" si="19"/>
        <v>0.646806</v>
      </c>
      <c r="N145" t="s">
        <v>836</v>
      </c>
      <c r="O145" t="s">
        <v>837</v>
      </c>
    </row>
    <row r="146" spans="1:15" ht="16" thickBot="1" x14ac:dyDescent="0.4">
      <c r="A146" s="23">
        <v>145</v>
      </c>
      <c r="B146" t="s">
        <v>92</v>
      </c>
      <c r="C146">
        <v>3045</v>
      </c>
      <c r="D146" t="s">
        <v>860</v>
      </c>
      <c r="E146" t="s">
        <v>861</v>
      </c>
      <c r="G146" t="s">
        <v>620</v>
      </c>
      <c r="H146" t="s">
        <v>522</v>
      </c>
      <c r="I146" t="s">
        <v>523</v>
      </c>
      <c r="J146">
        <f t="shared" si="16"/>
        <v>42.624722222222225</v>
      </c>
      <c r="K146">
        <f t="shared" si="17"/>
        <v>0.64561111111111114</v>
      </c>
      <c r="L146" t="str">
        <f t="shared" si="18"/>
        <v>42.624722</v>
      </c>
      <c r="M146" t="str">
        <f t="shared" si="19"/>
        <v>0.645611</v>
      </c>
      <c r="N146" t="s">
        <v>860</v>
      </c>
      <c r="O146" t="s">
        <v>861</v>
      </c>
    </row>
    <row r="147" spans="1:15" ht="16" thickBot="1" x14ac:dyDescent="0.4">
      <c r="A147" s="23">
        <v>146</v>
      </c>
      <c r="B147" t="s">
        <v>92</v>
      </c>
      <c r="C147">
        <v>3036</v>
      </c>
      <c r="D147" t="s">
        <v>882</v>
      </c>
      <c r="E147" t="s">
        <v>883</v>
      </c>
      <c r="G147" t="s">
        <v>600</v>
      </c>
      <c r="H147" t="s">
        <v>524</v>
      </c>
      <c r="I147" t="s">
        <v>525</v>
      </c>
      <c r="J147">
        <f t="shared" si="16"/>
        <v>42.624361111111114</v>
      </c>
      <c r="K147">
        <f t="shared" si="17"/>
        <v>0.64477777777777778</v>
      </c>
      <c r="L147" t="str">
        <f t="shared" si="18"/>
        <v>42.624361</v>
      </c>
      <c r="M147" t="str">
        <f t="shared" si="19"/>
        <v>0.644778</v>
      </c>
      <c r="N147" t="s">
        <v>882</v>
      </c>
      <c r="O147" t="s">
        <v>883</v>
      </c>
    </row>
    <row r="148" spans="1:15" ht="16" thickBot="1" x14ac:dyDescent="0.4">
      <c r="A148" s="23">
        <v>147</v>
      </c>
      <c r="B148" t="s">
        <v>92</v>
      </c>
      <c r="C148">
        <v>3032</v>
      </c>
      <c r="D148" t="s">
        <v>890</v>
      </c>
      <c r="E148" t="s">
        <v>891</v>
      </c>
      <c r="G148" t="s">
        <v>582</v>
      </c>
      <c r="H148" t="s">
        <v>526</v>
      </c>
      <c r="I148" t="s">
        <v>527</v>
      </c>
      <c r="J148">
        <f t="shared" si="16"/>
        <v>42.623694444444446</v>
      </c>
      <c r="K148">
        <f t="shared" si="17"/>
        <v>0.6447222222222222</v>
      </c>
      <c r="L148" t="str">
        <f t="shared" si="18"/>
        <v>42.623694</v>
      </c>
      <c r="M148" t="str">
        <f t="shared" si="19"/>
        <v>0.644722</v>
      </c>
      <c r="N148" t="s">
        <v>890</v>
      </c>
      <c r="O148" t="s">
        <v>891</v>
      </c>
    </row>
    <row r="149" spans="1:15" ht="16" thickBot="1" x14ac:dyDescent="0.4">
      <c r="A149" s="23">
        <v>148</v>
      </c>
      <c r="B149" t="s">
        <v>332</v>
      </c>
      <c r="C149">
        <v>3345</v>
      </c>
      <c r="D149" t="s">
        <v>647</v>
      </c>
      <c r="E149" t="s">
        <v>648</v>
      </c>
      <c r="G149" t="s">
        <v>333</v>
      </c>
      <c r="H149" t="s">
        <v>528</v>
      </c>
      <c r="I149" t="s">
        <v>529</v>
      </c>
      <c r="J149">
        <f t="shared" si="16"/>
        <v>42.62927777777778</v>
      </c>
      <c r="K149">
        <f t="shared" si="17"/>
        <v>0.65966666666666673</v>
      </c>
      <c r="L149" t="str">
        <f t="shared" si="18"/>
        <v>42.629278</v>
      </c>
      <c r="M149" t="str">
        <f t="shared" si="19"/>
        <v>0.659667</v>
      </c>
      <c r="N149" t="s">
        <v>647</v>
      </c>
      <c r="O149" t="s">
        <v>648</v>
      </c>
    </row>
    <row r="150" spans="1:15" ht="16" thickBot="1" x14ac:dyDescent="0.4">
      <c r="A150" s="23">
        <v>149</v>
      </c>
      <c r="B150" t="s">
        <v>92</v>
      </c>
      <c r="C150">
        <v>3272</v>
      </c>
      <c r="D150" t="s">
        <v>677</v>
      </c>
      <c r="E150" t="s">
        <v>678</v>
      </c>
      <c r="G150" t="s">
        <v>557</v>
      </c>
      <c r="H150" t="s">
        <v>530</v>
      </c>
      <c r="I150" t="s">
        <v>531</v>
      </c>
      <c r="J150">
        <f t="shared" si="16"/>
        <v>42.627194444444442</v>
      </c>
      <c r="K150">
        <f t="shared" si="17"/>
        <v>0.66158333333333341</v>
      </c>
      <c r="L150" t="str">
        <f t="shared" si="18"/>
        <v>42.627194</v>
      </c>
      <c r="M150" t="str">
        <f t="shared" si="19"/>
        <v>0.661583</v>
      </c>
      <c r="N150" t="s">
        <v>677</v>
      </c>
      <c r="O150" t="s">
        <v>678</v>
      </c>
    </row>
    <row r="151" spans="1:15" ht="16" thickBot="1" x14ac:dyDescent="0.4">
      <c r="A151" s="23">
        <v>150</v>
      </c>
      <c r="B151" t="s">
        <v>334</v>
      </c>
      <c r="C151">
        <v>3289</v>
      </c>
      <c r="D151" t="s">
        <v>671</v>
      </c>
      <c r="E151" t="s">
        <v>672</v>
      </c>
      <c r="G151" t="s">
        <v>559</v>
      </c>
      <c r="H151" t="s">
        <v>532</v>
      </c>
      <c r="I151" t="s">
        <v>533</v>
      </c>
      <c r="J151">
        <f t="shared" si="16"/>
        <v>42.626138888888889</v>
      </c>
      <c r="K151">
        <f t="shared" si="17"/>
        <v>0.66272222222222221</v>
      </c>
      <c r="L151" t="str">
        <f t="shared" si="18"/>
        <v>42.626139</v>
      </c>
      <c r="M151" t="str">
        <f t="shared" si="19"/>
        <v>0.662722</v>
      </c>
      <c r="N151" t="s">
        <v>671</v>
      </c>
      <c r="O151" t="s">
        <v>672</v>
      </c>
    </row>
    <row r="152" spans="1:15" ht="16" thickBot="1" x14ac:dyDescent="0.4">
      <c r="A152" s="23">
        <v>151</v>
      </c>
      <c r="B152" t="s">
        <v>92</v>
      </c>
      <c r="C152">
        <v>3019</v>
      </c>
      <c r="D152" t="s">
        <v>920</v>
      </c>
      <c r="E152" t="s">
        <v>921</v>
      </c>
      <c r="G152" t="s">
        <v>601</v>
      </c>
      <c r="H152" t="s">
        <v>534</v>
      </c>
      <c r="I152" t="s">
        <v>535</v>
      </c>
      <c r="J152">
        <f t="shared" si="16"/>
        <v>42.625083333333336</v>
      </c>
      <c r="K152">
        <f t="shared" si="17"/>
        <v>0.67352777777777773</v>
      </c>
      <c r="L152" t="str">
        <f t="shared" si="18"/>
        <v>42.625083</v>
      </c>
      <c r="M152" t="str">
        <f t="shared" si="19"/>
        <v>0.673528</v>
      </c>
      <c r="N152" t="s">
        <v>920</v>
      </c>
      <c r="O152" t="s">
        <v>921</v>
      </c>
    </row>
    <row r="153" spans="1:15" ht="16" thickBot="1" x14ac:dyDescent="0.4">
      <c r="A153" s="23">
        <v>152</v>
      </c>
      <c r="B153" t="s">
        <v>92</v>
      </c>
      <c r="C153">
        <v>3116</v>
      </c>
      <c r="D153" t="s">
        <v>765</v>
      </c>
      <c r="E153" t="s">
        <v>766</v>
      </c>
      <c r="G153" t="s">
        <v>596</v>
      </c>
      <c r="H153" t="s">
        <v>536</v>
      </c>
      <c r="I153" t="s">
        <v>537</v>
      </c>
      <c r="J153">
        <f t="shared" si="16"/>
        <v>42.625361111111111</v>
      </c>
      <c r="K153">
        <f t="shared" si="17"/>
        <v>0.6689166666666666</v>
      </c>
      <c r="L153" t="str">
        <f t="shared" si="18"/>
        <v>42.625361</v>
      </c>
      <c r="M153" t="str">
        <f t="shared" si="19"/>
        <v>0.668917</v>
      </c>
      <c r="N153" t="s">
        <v>765</v>
      </c>
      <c r="O153" t="s">
        <v>766</v>
      </c>
    </row>
    <row r="154" spans="1:15" ht="16" thickBot="1" x14ac:dyDescent="0.4">
      <c r="A154" s="27">
        <v>153</v>
      </c>
      <c r="B154" t="s">
        <v>92</v>
      </c>
      <c r="C154">
        <v>3132</v>
      </c>
      <c r="D154" t="s">
        <v>747</v>
      </c>
      <c r="E154" t="s">
        <v>748</v>
      </c>
      <c r="G154" t="s">
        <v>594</v>
      </c>
      <c r="H154" t="s">
        <v>538</v>
      </c>
      <c r="I154" t="s">
        <v>539</v>
      </c>
      <c r="J154">
        <f t="shared" si="16"/>
        <v>42.625333333333337</v>
      </c>
      <c r="K154">
        <f t="shared" si="17"/>
        <v>0.66849999999999998</v>
      </c>
      <c r="L154" t="str">
        <f t="shared" si="18"/>
        <v>42.625333</v>
      </c>
      <c r="M154" t="str">
        <f t="shared" si="19"/>
        <v>0.668500</v>
      </c>
      <c r="N154" t="s">
        <v>747</v>
      </c>
      <c r="O154" t="s">
        <v>748</v>
      </c>
    </row>
    <row r="155" spans="1:15" ht="16" thickBot="1" x14ac:dyDescent="0.4">
      <c r="A155" s="23">
        <v>154</v>
      </c>
      <c r="B155" t="s">
        <v>335</v>
      </c>
      <c r="C155">
        <v>3251</v>
      </c>
      <c r="D155" t="s">
        <v>693</v>
      </c>
      <c r="E155" t="s">
        <v>694</v>
      </c>
      <c r="G155" t="s">
        <v>336</v>
      </c>
      <c r="H155" t="s">
        <v>540</v>
      </c>
      <c r="I155" t="s">
        <v>541</v>
      </c>
      <c r="J155">
        <f t="shared" si="16"/>
        <v>42.624499999999998</v>
      </c>
      <c r="K155">
        <f t="shared" si="17"/>
        <v>0.66600000000000004</v>
      </c>
      <c r="L155" t="str">
        <f t="shared" si="18"/>
        <v>42.624500</v>
      </c>
      <c r="M155" t="str">
        <f t="shared" si="19"/>
        <v>0.666000</v>
      </c>
      <c r="N155" t="s">
        <v>693</v>
      </c>
      <c r="O155" t="s">
        <v>694</v>
      </c>
    </row>
    <row r="156" spans="1:15" ht="16" thickBot="1" x14ac:dyDescent="0.4">
      <c r="A156" s="23">
        <v>155</v>
      </c>
      <c r="B156" t="s">
        <v>92</v>
      </c>
      <c r="C156">
        <v>3199</v>
      </c>
      <c r="D156" t="s">
        <v>709</v>
      </c>
      <c r="E156" t="s">
        <v>710</v>
      </c>
      <c r="G156" t="s">
        <v>337</v>
      </c>
      <c r="H156" t="s">
        <v>542</v>
      </c>
      <c r="I156" t="s">
        <v>543</v>
      </c>
      <c r="J156">
        <f t="shared" si="16"/>
        <v>42.621916666666664</v>
      </c>
      <c r="K156">
        <f t="shared" si="17"/>
        <v>0.6674444444444444</v>
      </c>
      <c r="L156" t="str">
        <f t="shared" si="18"/>
        <v>42.621917</v>
      </c>
      <c r="M156" t="str">
        <f t="shared" si="19"/>
        <v>0.667444</v>
      </c>
      <c r="N156" t="s">
        <v>709</v>
      </c>
      <c r="O156" t="s">
        <v>710</v>
      </c>
    </row>
    <row r="157" spans="1:15" ht="16" thickBot="1" x14ac:dyDescent="0.4">
      <c r="A157" s="23">
        <v>156</v>
      </c>
      <c r="B157" t="s">
        <v>338</v>
      </c>
      <c r="C157">
        <v>3199</v>
      </c>
      <c r="D157" t="s">
        <v>709</v>
      </c>
      <c r="E157" t="s">
        <v>710</v>
      </c>
      <c r="G157" t="s">
        <v>339</v>
      </c>
      <c r="H157" t="s">
        <v>542</v>
      </c>
      <c r="I157" t="s">
        <v>543</v>
      </c>
      <c r="J157">
        <f t="shared" si="16"/>
        <v>42.621916666666664</v>
      </c>
      <c r="K157">
        <f t="shared" si="17"/>
        <v>0.6674444444444444</v>
      </c>
      <c r="L157" t="str">
        <f t="shared" si="18"/>
        <v>42.621917</v>
      </c>
      <c r="M157" t="str">
        <f t="shared" si="19"/>
        <v>0.667444</v>
      </c>
      <c r="N157" t="s">
        <v>709</v>
      </c>
      <c r="O157" t="s">
        <v>710</v>
      </c>
    </row>
    <row r="158" spans="1:15" ht="16" thickBot="1" x14ac:dyDescent="0.4">
      <c r="A158" s="23">
        <v>157</v>
      </c>
      <c r="B158" t="s">
        <v>340</v>
      </c>
      <c r="C158">
        <v>3051</v>
      </c>
      <c r="D158" t="s">
        <v>850</v>
      </c>
      <c r="E158" t="s">
        <v>851</v>
      </c>
      <c r="G158" t="s">
        <v>341</v>
      </c>
      <c r="H158" t="s">
        <v>544</v>
      </c>
      <c r="I158" t="s">
        <v>545</v>
      </c>
      <c r="J158">
        <f t="shared" si="16"/>
        <v>42.616555555555557</v>
      </c>
      <c r="K158">
        <f t="shared" si="17"/>
        <v>0.67702777777777778</v>
      </c>
      <c r="L158" t="str">
        <f t="shared" si="18"/>
        <v>42.616556</v>
      </c>
      <c r="M158" t="str">
        <f t="shared" si="19"/>
        <v>0.677028</v>
      </c>
      <c r="N158" t="s">
        <v>850</v>
      </c>
      <c r="O158" t="s">
        <v>851</v>
      </c>
    </row>
    <row r="159" spans="1:15" ht="16" thickBot="1" x14ac:dyDescent="0.4">
      <c r="A159" s="23">
        <v>158</v>
      </c>
      <c r="B159" t="s">
        <v>342</v>
      </c>
      <c r="C159">
        <v>3038</v>
      </c>
      <c r="D159" t="s">
        <v>876</v>
      </c>
      <c r="E159" t="s">
        <v>877</v>
      </c>
      <c r="G159" t="s">
        <v>580</v>
      </c>
      <c r="H159" t="s">
        <v>546</v>
      </c>
      <c r="I159" t="s">
        <v>547</v>
      </c>
      <c r="J159">
        <f t="shared" si="16"/>
        <v>42.619166666666665</v>
      </c>
      <c r="K159">
        <f t="shared" si="17"/>
        <v>0.66769444444444437</v>
      </c>
      <c r="L159" t="str">
        <f t="shared" si="18"/>
        <v>42.619167</v>
      </c>
      <c r="M159" t="str">
        <f t="shared" si="19"/>
        <v>0.667694</v>
      </c>
      <c r="N159" t="s">
        <v>876</v>
      </c>
      <c r="O159" t="s">
        <v>877</v>
      </c>
    </row>
    <row r="160" spans="1:15" ht="16" thickBot="1" x14ac:dyDescent="0.4">
      <c r="A160" s="23">
        <v>159</v>
      </c>
      <c r="B160" t="s">
        <v>92</v>
      </c>
      <c r="C160">
        <v>3059</v>
      </c>
      <c r="D160" t="s">
        <v>838</v>
      </c>
      <c r="E160" t="s">
        <v>839</v>
      </c>
      <c r="G160" t="s">
        <v>576</v>
      </c>
      <c r="H160" t="s">
        <v>548</v>
      </c>
      <c r="I160" t="s">
        <v>549</v>
      </c>
      <c r="J160">
        <f t="shared" si="16"/>
        <v>42.593944444444446</v>
      </c>
      <c r="K160">
        <f t="shared" si="17"/>
        <v>0.65327777777777785</v>
      </c>
      <c r="L160" t="str">
        <f t="shared" si="18"/>
        <v>42.593944</v>
      </c>
      <c r="M160" t="str">
        <f t="shared" si="19"/>
        <v>0.653278</v>
      </c>
      <c r="N160" t="s">
        <v>838</v>
      </c>
      <c r="O160" t="s">
        <v>839</v>
      </c>
    </row>
    <row r="161" spans="1:15" ht="16" thickBot="1" x14ac:dyDescent="0.4">
      <c r="A161" s="26">
        <v>160</v>
      </c>
      <c r="B161" t="s">
        <v>628</v>
      </c>
      <c r="C161">
        <v>3009</v>
      </c>
      <c r="D161" t="s">
        <v>938</v>
      </c>
      <c r="E161" t="s">
        <v>939</v>
      </c>
      <c r="G161" t="s">
        <v>343</v>
      </c>
      <c r="H161" t="s">
        <v>550</v>
      </c>
      <c r="I161" t="s">
        <v>551</v>
      </c>
      <c r="J161">
        <f t="shared" si="16"/>
        <v>42.629472222222226</v>
      </c>
      <c r="K161">
        <f t="shared" si="17"/>
        <v>0.6985555555555556</v>
      </c>
      <c r="L161" t="str">
        <f t="shared" si="18"/>
        <v>42.629472</v>
      </c>
      <c r="M161" t="str">
        <f t="shared" si="19"/>
        <v>0.698556</v>
      </c>
      <c r="N161" t="s">
        <v>938</v>
      </c>
      <c r="O161" t="s">
        <v>939</v>
      </c>
    </row>
  </sheetData>
  <sortState xmlns:xlrd2="http://schemas.microsoft.com/office/spreadsheetml/2017/richdata2" ref="A2:O161">
    <sortCondition ref="A2:A16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83C9D-9C5C-43CD-AF71-CF2406EA7ECC}">
  <dimension ref="A1:AA557"/>
  <sheetViews>
    <sheetView zoomScaleNormal="100" workbookViewId="0">
      <pane ySplit="1" topLeftCell="A2" activePane="bottomLeft" state="frozen"/>
      <selection pane="bottomLeft" activeCell="A16" sqref="A16:XFD16"/>
    </sheetView>
  </sheetViews>
  <sheetFormatPr baseColWidth="10" defaultRowHeight="14.5" customHeight="1" x14ac:dyDescent="0.35"/>
  <cols>
    <col min="1" max="1" width="9.58203125" customWidth="1"/>
    <col min="2" max="2" width="8.33203125" customWidth="1"/>
    <col min="3" max="3" width="24.08203125" bestFit="1" customWidth="1"/>
    <col min="4" max="4" width="26.75" customWidth="1"/>
    <col min="5" max="5" width="7.6640625" customWidth="1"/>
    <col min="6" max="6" width="9.75" bestFit="1" customWidth="1"/>
    <col min="7" max="7" width="8" style="28" customWidth="1"/>
    <col min="8" max="8" width="33.4140625" style="28" customWidth="1"/>
    <col min="9" max="9" width="7.58203125" style="28" customWidth="1"/>
    <col min="10" max="10" width="50.83203125" style="30" customWidth="1"/>
    <col min="11" max="11" width="5.5" customWidth="1"/>
  </cols>
  <sheetData>
    <row r="1" spans="1:27" s="6" customFormat="1" ht="60.65" customHeight="1" x14ac:dyDescent="0.35">
      <c r="A1" s="4" t="s">
        <v>1019</v>
      </c>
      <c r="B1" s="4" t="s">
        <v>1020</v>
      </c>
      <c r="C1" s="4" t="s">
        <v>12</v>
      </c>
      <c r="D1" s="4" t="s">
        <v>975</v>
      </c>
      <c r="E1" s="5" t="s">
        <v>552</v>
      </c>
      <c r="F1" s="4" t="s">
        <v>44</v>
      </c>
      <c r="G1" s="5" t="s">
        <v>2</v>
      </c>
      <c r="H1" s="5" t="s">
        <v>3</v>
      </c>
      <c r="I1" s="5" t="s">
        <v>45</v>
      </c>
      <c r="J1" s="44" t="s">
        <v>976</v>
      </c>
      <c r="K1" s="44" t="s">
        <v>1183</v>
      </c>
      <c r="L1" s="44" t="s">
        <v>1023</v>
      </c>
      <c r="M1" s="56" t="s">
        <v>1667</v>
      </c>
      <c r="N1" s="52" t="s">
        <v>1459</v>
      </c>
      <c r="O1" s="52" t="s">
        <v>1605</v>
      </c>
      <c r="P1" s="52" t="s">
        <v>1608</v>
      </c>
      <c r="Q1" s="53" t="s">
        <v>1607</v>
      </c>
      <c r="R1" s="52" t="s">
        <v>0</v>
      </c>
      <c r="S1" s="53" t="s">
        <v>1606</v>
      </c>
      <c r="T1" s="52" t="s">
        <v>8</v>
      </c>
      <c r="U1" s="53" t="s">
        <v>9</v>
      </c>
      <c r="V1" s="52" t="s">
        <v>1609</v>
      </c>
      <c r="W1" s="53" t="s">
        <v>10</v>
      </c>
      <c r="X1" s="53" t="s">
        <v>11</v>
      </c>
      <c r="Y1" s="52" t="s">
        <v>1</v>
      </c>
      <c r="Z1" s="54" t="s">
        <v>1576</v>
      </c>
      <c r="AA1" s="54" t="s">
        <v>5</v>
      </c>
    </row>
    <row r="2" spans="1:27" ht="14.5" customHeight="1" x14ac:dyDescent="0.35">
      <c r="A2" s="32" t="s">
        <v>1024</v>
      </c>
      <c r="B2" s="32" t="s">
        <v>6</v>
      </c>
      <c r="C2" s="32" t="s">
        <v>1903</v>
      </c>
      <c r="D2" s="33" t="s">
        <v>1145</v>
      </c>
      <c r="F2" s="34">
        <v>3000</v>
      </c>
      <c r="G2" s="41" t="s">
        <v>1146</v>
      </c>
      <c r="H2" s="38" t="s">
        <v>1147</v>
      </c>
      <c r="I2" s="37" t="s">
        <v>49</v>
      </c>
      <c r="J2" s="45" t="s">
        <v>1182</v>
      </c>
      <c r="M2" s="32">
        <v>1</v>
      </c>
      <c r="N2" s="46" t="str">
        <f t="shared" ref="N2:N14" si="0">"&lt;wpt lat="""&amp;G2&amp;""" lon="""&amp;H2&amp;"""&gt;&lt;ele&gt;"&amp;F2&amp;"&lt;/ele&gt;&lt;name&gt;"&amp;D2&amp;"&lt;/name&gt;&lt;desc&gt;Nombre oficial: "&amp;E2&amp;"&amp;#10;Altitud: "&amp;F2&amp;" m &amp;#10;Dificultad: "&amp;I2&amp;"&amp;#10;Más información: "&amp;J2&amp;"&lt;/desc&gt;&lt;/wpt&gt;"</f>
        <v>&lt;wpt lat="42.692806" lon="0.502700"&gt;&lt;ele&gt;3000&lt;/ele&gt;&lt;name&gt;Pico Pequeño del Portillón de Oô&lt;/name&gt;&lt;desc&gt;Nombre oficial: &amp;#10;Altitud: 3000 m &amp;#10;Dificultad: PD&amp;#10;Más información: Descatalogado por no llegar a 3000. 2998,66 m según Sostremetries. En OSM aparece como "Pequeño Pico Portillón"&lt;/desc&gt;&lt;/wpt&gt;</v>
      </c>
      <c r="O2" s="48" t="str">
        <f t="shared" ref="O2:O14" si="1">HYPERLINK("https://www.openstreetmap.org/edit#map=18/"&amp;G2 &amp; "/"&amp; H2 )</f>
        <v>https://www.openstreetmap.org/edit#map=18/42.692806/0.502700</v>
      </c>
      <c r="P2" s="31" t="str">
        <f t="shared" ref="P2:P14" si="2">"&lt;a href='https://www.windy.com/"&amp;G2&amp;"/"&amp;H2&amp;"/wind?"&amp;G2&amp;","&amp;H2&amp;",13' target='_blank'&gt;&lt;img src='/wp-content/uploads/icono-windy-small.png' alt='Windy' title='Viento Windy'&gt;&lt;/a&gt;"</f>
        <v>&lt;a href='https://www.windy.com/42.692806/0.502700/wind?42.692806,0.502700,13' target='_blank'&gt;&lt;img src='/wp-content/uploads/icono-windy-small.png' alt='Windy' title='Viento Windy'&gt;&lt;/a&gt;</v>
      </c>
      <c r="Q2" s="47" t="str">
        <f t="shared" ref="Q2:Q14" si="3">HYPERLINK("https://www.windy.com/"&amp;G2&amp;"/"&amp;H2&amp;"/wind?"&amp;G2&amp;","&amp;H2&amp;",13")</f>
        <v>https://www.windy.com/42.692806/0.502700/wind?42.692806,0.502700,13</v>
      </c>
      <c r="R2" s="31" t="str">
        <f t="shared" ref="R2:R14" si="4">"&lt;a href='https://www.meteoblue.com/es/tiempo/pronostico/multimodel/"&amp;G2 &amp; "N" &amp; H2 &amp; "E" &amp; "' target='_blank'&gt;" &amp;"&lt;img src='/wp-content/uploads/icono-meteoblue-small.png' alt='Meteoblue' title='Multimodel Meteoblue'&gt;" &amp; "&lt;/a&gt;"</f>
        <v>&lt;a href='https://www.meteoblue.com/es/tiempo/pronostico/multimodel/42.692806N0.502700E' target='_blank'&gt;&lt;img src='/wp-content/uploads/icono-meteoblue-small.png' alt='Meteoblue' title='Multimodel Meteoblue'&gt;&lt;/a&gt;</v>
      </c>
      <c r="S2" s="47" t="str">
        <f t="shared" ref="S2:S14" si="5">HYPERLINK("https://www.meteoblue.com/es/tiempo/pronostico/multimodel/"&amp;G2 &amp; "N" &amp; H2 &amp; "E")</f>
        <v>https://www.meteoblue.com/es/tiempo/pronostico/multimodel/42.692806N0.502700E</v>
      </c>
      <c r="T2" s="31" t="str">
        <f t="shared" ref="T2:T14" si="6">"&lt;a href='https://brouter.de/brouter-web/#map=13/"&amp;G2&amp;"/"&amp;H2&amp;"/OpenTopoMap&amp;pois="&amp;H2&amp;","&amp;G2&amp; "' target='_blank'&gt;" &amp;"&lt;img src='/wp-content/uploads/icono-mapa-topografico-small.png' alt='Mapa topográfico brouter.de' title='Mapa topográfico brouter.de'&gt;" &amp; "&lt;/a&gt;"</f>
        <v>&lt;a href='https://brouter.de/brouter-web/#map=13/42.692806/0.502700/OpenTopoMap&amp;pois=0.502700,42.692806' target='_blank'&gt;&lt;img src='/wp-content/uploads/icono-mapa-topografico-small.png' alt='Mapa topográfico brouter.de' title='Mapa topográfico brouter.de'&gt;&lt;/a&gt;</v>
      </c>
      <c r="U2" s="47" t="str">
        <f t="shared" ref="U2:U14" si="7">HYPERLINK("https://brouter.de/brouter-web/#map=13/"&amp;G2&amp;"/"&amp;H2&amp;"/OpenTopoMap&amp;pois="&amp;H2&amp;","&amp;G2)</f>
        <v>https://brouter.de/brouter-web/#map=13/42.692806/0.502700/OpenTopoMap&amp;pois=0.502700,42.692806</v>
      </c>
      <c r="V2" s="31" t="str">
        <f t="shared" ref="V2:V14" si="8">"&lt;a href='https://gpx.studio/app#13/"&amp;G2&amp;"/"&amp;H2&amp;"' target='_blank'&gt;" &amp;"&lt;img src='/wp-content/uploads/icono-mapa-topografico-gpx-studio-small.png' alt='Mapa topográfico gpx.studio' title='Mapa topográfico gpx.studio'&gt;" &amp; "&lt;/a&gt;"</f>
        <v>&lt;a href='https://gpx.studio/app#13/42.692806/0.502700' target='_blank'&gt;&lt;img src='/wp-content/uploads/icono-mapa-topografico-gpx-studio-small.png' alt='Mapa topográfico gpx.studio' title='Mapa topográfico gpx.studio'&gt;&lt;/a&gt;</v>
      </c>
      <c r="W2" s="47" t="str">
        <f t="shared" ref="W2:W14" si="9">HYPERLINK("https://gpx.studio/app#13/"&amp;G2&amp;"/"&amp;H2)</f>
        <v>https://gpx.studio/app#13/42.692806/0.502700</v>
      </c>
      <c r="X2" s="47" t="str">
        <f t="shared" ref="X2:X14" si="10">HYPERLINK("https://nakarte.me/#m=13/"&amp;G2&amp;"/"&amp;H2&amp;"&amp;l=Czt/Sa")</f>
        <v>https://nakarte.me/#m=13/42.692806/0.502700&amp;l=Czt/Sa</v>
      </c>
      <c r="Y2" s="31" t="str">
        <f t="shared" ref="Y2:Y14" si="11">"&lt;a href='https://www.google.com/maps/dir/42.8664,-2.6852/" &amp; G2&amp; "," &amp; H2 &amp; "' target='_blank'&gt;" &amp;"&lt;img src='/wp-content/uploads/icono-navegacion-google-maps-small.png' alt='Navegación Google Maps' title='Navegación Google Maps'&gt;" &amp; "&lt;/a&gt;"</f>
        <v>&lt;a href='https://www.google.com/maps/dir/42.8664,-2.6852/42.692806,0.502700' target='_blank'&gt;&lt;img src='/wp-content/uploads/icono-navegacion-google-maps-small.png' alt='Navegación Google Maps' title='Navegación Google Maps'&gt;&lt;/a&gt;</v>
      </c>
      <c r="Z2" s="46" t="str">
        <f t="shared" ref="Z2:Z14" si="12">"&lt;a style='display: block; text-align: center; padding: 0px 0; font-size: 1.4em;' href='https://tresmiles.es/mapa.html?lat="&amp;G2&amp;"&amp;lon="&amp;H2&amp;"&amp;zoom=17'&gt;&lt;img src='/wp-content/uploads/icono-mapa-topografico-small.png' alt='Mapa' title='Mapa'&gt;&lt;/a&gt;"</f>
        <v>&lt;a style='display: block; text-align: center; padding: 0px 0; font-size: 1.4em;' href='https://tresmiles.es/mapa.html?lat=42.692806&amp;lon=0.502700&amp;zoom=17'&gt;&lt;img src='/wp-content/uploads/icono-mapa-topografico-small.png' alt='Mapa' title='Mapa'&gt;&lt;/a&gt;</v>
      </c>
      <c r="AA2" s="46" t="str">
        <f t="shared" ref="AA2:AA14" si="13">IF(J2="",
"",
"&lt;div style='display: block; text-align: center; padding: 0px 0; font-size: 1.4em;'&gt;"&amp;
"&lt;a href='#!' class='open-popup' data-info='"&amp;"ℹ "&amp;J2&amp;"'&gt;"&amp;
"&lt;img src='/wp-content/uploads/icono-informacion-small.png' alt='Más información' title='Más información'&gt;"
&amp;"&lt;/a&gt;&lt;/div&gt;"
)</f>
        <v>&lt;div style='display: block; text-align: center; padding: 0px 0; font-size: 1.4em;'&gt;&lt;a href='#!' class='open-popup' data-info='ℹ Descatalogado por no llegar a 3000. 2998,66 m según Sostremetries. En OSM aparece como "Pequeño Pico Portillón"'&gt;&lt;img src='/wp-content/uploads/icono-informacion-small.png' alt='Más información' title='Más información'&gt;&lt;/a&gt;&lt;/div&gt;</v>
      </c>
    </row>
    <row r="3" spans="1:27" ht="14.5" customHeight="1" x14ac:dyDescent="0.35">
      <c r="A3" s="32" t="s">
        <v>1026</v>
      </c>
      <c r="B3" s="32" t="s">
        <v>1230</v>
      </c>
      <c r="C3" s="32" t="s">
        <v>1901</v>
      </c>
      <c r="D3" s="32" t="s">
        <v>1013</v>
      </c>
      <c r="F3" s="34">
        <v>3028</v>
      </c>
      <c r="G3" s="32" t="s">
        <v>1016</v>
      </c>
      <c r="H3" s="37" t="s">
        <v>1017</v>
      </c>
      <c r="I3" s="37"/>
      <c r="J3" s="45" t="s">
        <v>2243</v>
      </c>
      <c r="M3" s="32">
        <v>1</v>
      </c>
      <c r="N3" s="46" t="str">
        <f t="shared" si="0"/>
        <v>&lt;wpt lat="42.72728" lon="0.13521"&gt;&lt;ele&gt;3028&lt;/ele&gt;&lt;name&gt;Punta de Aires&lt;/name&gt;&lt;desc&gt;Nombre oficial: &amp;#10;Altitud: 3028 m &amp;#10;Dificultad: &amp;#10;Más información: Alberto a estudiar: 11 m prominencia por sur. Según Cazafantasmas 9,8 m&lt;/desc&gt;&lt;/wpt&gt;</v>
      </c>
      <c r="O3" s="48" t="str">
        <f t="shared" si="1"/>
        <v>https://www.openstreetmap.org/edit#map=18/42.72728/0.13521</v>
      </c>
      <c r="P3" s="31" t="str">
        <f t="shared" si="2"/>
        <v>&lt;a href='https://www.windy.com/42.72728/0.13521/wind?42.72728,0.13521,13' target='_blank'&gt;&lt;img src='/wp-content/uploads/icono-windy-small.png' alt='Windy' title='Viento Windy'&gt;&lt;/a&gt;</v>
      </c>
      <c r="Q3" s="47" t="str">
        <f t="shared" si="3"/>
        <v>https://www.windy.com/42.72728/0.13521/wind?42.72728,0.13521,13</v>
      </c>
      <c r="R3" s="31" t="str">
        <f t="shared" si="4"/>
        <v>&lt;a href='https://www.meteoblue.com/es/tiempo/pronostico/multimodel/42.72728N0.13521E' target='_blank'&gt;&lt;img src='/wp-content/uploads/icono-meteoblue-small.png' alt='Meteoblue' title='Multimodel Meteoblue'&gt;&lt;/a&gt;</v>
      </c>
      <c r="S3" s="47" t="str">
        <f t="shared" si="5"/>
        <v>https://www.meteoblue.com/es/tiempo/pronostico/multimodel/42.72728N0.13521E</v>
      </c>
      <c r="T3" s="31" t="str">
        <f t="shared" si="6"/>
        <v>&lt;a href='https://brouter.de/brouter-web/#map=13/42.72728/0.13521/OpenTopoMap&amp;pois=0.13521,42.72728' target='_blank'&gt;&lt;img src='/wp-content/uploads/icono-mapa-topografico-small.png' alt='Mapa topográfico brouter.de' title='Mapa topográfico brouter.de'&gt;&lt;/a&gt;</v>
      </c>
      <c r="U3" s="47" t="str">
        <f t="shared" si="7"/>
        <v>https://brouter.de/brouter-web/#map=13/42.72728/0.13521/OpenTopoMap&amp;pois=0.13521,42.72728</v>
      </c>
      <c r="V3" s="31" t="str">
        <f t="shared" si="8"/>
        <v>&lt;a href='https://gpx.studio/app#13/42.72728/0.13521' target='_blank'&gt;&lt;img src='/wp-content/uploads/icono-mapa-topografico-gpx-studio-small.png' alt='Mapa topográfico gpx.studio' title='Mapa topográfico gpx.studio'&gt;&lt;/a&gt;</v>
      </c>
      <c r="W3" s="47" t="str">
        <f t="shared" si="9"/>
        <v>https://gpx.studio/app#13/42.72728/0.13521</v>
      </c>
      <c r="X3" s="47" t="str">
        <f t="shared" si="10"/>
        <v>https://nakarte.me/#m=13/42.72728/0.13521&amp;l=Czt/Sa</v>
      </c>
      <c r="Y3" s="31" t="str">
        <f t="shared" si="11"/>
        <v>&lt;a href='https://www.google.com/maps/dir/42.8664,-2.6852/42.72728,0.13521' target='_blank'&gt;&lt;img src='/wp-content/uploads/icono-navegacion-google-maps-small.png' alt='Navegación Google Maps' title='Navegación Google Maps'&gt;&lt;/a&gt;</v>
      </c>
      <c r="Z3" s="46" t="str">
        <f t="shared" si="12"/>
        <v>&lt;a style='display: block; text-align: center; padding: 0px 0; font-size: 1.4em;' href='https://tresmiles.es/mapa.html?lat=42.72728&amp;lon=0.13521&amp;zoom=17'&gt;&lt;img src='/wp-content/uploads/icono-mapa-topografico-small.png' alt='Mapa' title='Mapa'&gt;&lt;/a&gt;</v>
      </c>
      <c r="AA3" s="46" t="str">
        <f t="shared" si="13"/>
        <v>&lt;div style='display: block; text-align: center; padding: 0px 0; font-size: 1.4em;'&gt;&lt;a href='#!' class='open-popup' data-info='ℹ Alberto a estudiar: 11 m prominencia por sur. Según Cazafantasmas 9,8 m'&gt;&lt;img src='/wp-content/uploads/icono-informacion-small.png' alt='Más información' title='Más información'&gt;&lt;/a&gt;&lt;/div&gt;</v>
      </c>
    </row>
    <row r="4" spans="1:27" ht="14.5" customHeight="1" x14ac:dyDescent="0.35">
      <c r="A4" s="32" t="s">
        <v>1025</v>
      </c>
      <c r="B4" s="32" t="s">
        <v>6</v>
      </c>
      <c r="C4" s="32" t="s">
        <v>1898</v>
      </c>
      <c r="D4" s="32" t="s">
        <v>32</v>
      </c>
      <c r="F4" s="36">
        <v>3032</v>
      </c>
      <c r="G4" s="32" t="s">
        <v>999</v>
      </c>
      <c r="H4" s="37" t="s">
        <v>1000</v>
      </c>
      <c r="I4" s="37"/>
      <c r="J4" s="45" t="s">
        <v>1627</v>
      </c>
      <c r="M4" s="32">
        <v>1</v>
      </c>
      <c r="N4" s="46" t="str">
        <f t="shared" si="0"/>
        <v>&lt;wpt lat="42.76958" lon="-0.27095"&gt;&lt;ele&gt;3032&lt;/ele&gt;&lt;name&gt;Algas Norte&lt;/name&gt;&lt;desc&gt;Nombre oficial: &amp;#10;Altitud: 3032 m &amp;#10;Dificultad: &amp;#10;Más información: Alberto a estudiar: descatalogado por Luis Alejos por 7,5 m prominencia. Prominencia Alberto 11 o 12. Medido 3 veces ida y vuelta. Hecho 2 veces&lt;/desc&gt;&lt;/wpt&gt;</v>
      </c>
      <c r="O4" s="48" t="str">
        <f t="shared" si="1"/>
        <v>https://www.openstreetmap.org/edit#map=18/42.76958/-0.27095</v>
      </c>
      <c r="P4" s="31" t="str">
        <f t="shared" si="2"/>
        <v>&lt;a href='https://www.windy.com/42.76958/-0.27095/wind?42.76958,-0.27095,13' target='_blank'&gt;&lt;img src='/wp-content/uploads/icono-windy-small.png' alt='Windy' title='Viento Windy'&gt;&lt;/a&gt;</v>
      </c>
      <c r="Q4" s="47" t="str">
        <f t="shared" si="3"/>
        <v>https://www.windy.com/42.76958/-0.27095/wind?42.76958,-0.27095,13</v>
      </c>
      <c r="R4" s="31" t="str">
        <f t="shared" si="4"/>
        <v>&lt;a href='https://www.meteoblue.com/es/tiempo/pronostico/multimodel/42.76958N-0.27095E' target='_blank'&gt;&lt;img src='/wp-content/uploads/icono-meteoblue-small.png' alt='Meteoblue' title='Multimodel Meteoblue'&gt;&lt;/a&gt;</v>
      </c>
      <c r="S4" s="47" t="str">
        <f t="shared" si="5"/>
        <v>https://www.meteoblue.com/es/tiempo/pronostico/multimodel/42.76958N-0.27095E</v>
      </c>
      <c r="T4" s="31" t="str">
        <f t="shared" si="6"/>
        <v>&lt;a href='https://brouter.de/brouter-web/#map=13/42.76958/-0.27095/OpenTopoMap&amp;pois=-0.27095,42.76958' target='_blank'&gt;&lt;img src='/wp-content/uploads/icono-mapa-topografico-small.png' alt='Mapa topográfico brouter.de' title='Mapa topográfico brouter.de'&gt;&lt;/a&gt;</v>
      </c>
      <c r="U4" s="47" t="str">
        <f t="shared" si="7"/>
        <v>https://brouter.de/brouter-web/#map=13/42.76958/-0.27095/OpenTopoMap&amp;pois=-0.27095,42.76958</v>
      </c>
      <c r="V4" s="31" t="str">
        <f t="shared" si="8"/>
        <v>&lt;a href='https://gpx.studio/app#13/42.76958/-0.27095' target='_blank'&gt;&lt;img src='/wp-content/uploads/icono-mapa-topografico-gpx-studio-small.png' alt='Mapa topográfico gpx.studio' title='Mapa topográfico gpx.studio'&gt;&lt;/a&gt;</v>
      </c>
      <c r="W4" s="47" t="str">
        <f t="shared" si="9"/>
        <v>https://gpx.studio/app#13/42.76958/-0.27095</v>
      </c>
      <c r="X4" s="47" t="str">
        <f t="shared" si="10"/>
        <v>https://nakarte.me/#m=13/42.76958/-0.27095&amp;l=Czt/Sa</v>
      </c>
      <c r="Y4" s="31" t="str">
        <f t="shared" si="11"/>
        <v>&lt;a href='https://www.google.com/maps/dir/42.8664,-2.6852/42.76958,-0.27095' target='_blank'&gt;&lt;img src='/wp-content/uploads/icono-navegacion-google-maps-small.png' alt='Navegación Google Maps' title='Navegación Google Maps'&gt;&lt;/a&gt;</v>
      </c>
      <c r="Z4" s="46" t="str">
        <f t="shared" si="12"/>
        <v>&lt;a style='display: block; text-align: center; padding: 0px 0; font-size: 1.4em;' href='https://tresmiles.es/mapa.html?lat=42.76958&amp;lon=-0.27095&amp;zoom=17'&gt;&lt;img src='/wp-content/uploads/icono-mapa-topografico-small.png' alt='Mapa' title='Mapa'&gt;&lt;/a&gt;</v>
      </c>
      <c r="AA4" s="46" t="str">
        <f t="shared" si="13"/>
        <v>&lt;div style='display: block; text-align: center; padding: 0px 0; font-size: 1.4em;'&gt;&lt;a href='#!' class='open-popup' data-info='ℹ Alberto a estudiar: descatalogado por Luis Alejos por 7,5 m prominencia. Prominencia Alberto 11 o 12. Medido 3 veces ida y vuelta. Hecho 2 veces'&gt;&lt;img src='/wp-content/uploads/icono-informacion-small.png' alt='Más información' title='Más información'&gt;&lt;/a&gt;&lt;/div&gt;</v>
      </c>
    </row>
    <row r="5" spans="1:27" ht="14.5" customHeight="1" x14ac:dyDescent="0.35">
      <c r="A5" s="32" t="s">
        <v>1025</v>
      </c>
      <c r="B5" s="32" t="s">
        <v>6</v>
      </c>
      <c r="C5" s="32" t="s">
        <v>1897</v>
      </c>
      <c r="D5" t="s">
        <v>1586</v>
      </c>
      <c r="F5" s="36">
        <v>3335</v>
      </c>
      <c r="G5" t="s">
        <v>1214</v>
      </c>
      <c r="H5" s="28" t="s">
        <v>1192</v>
      </c>
      <c r="J5" s="30" t="s">
        <v>1585</v>
      </c>
      <c r="M5" s="32">
        <v>1</v>
      </c>
      <c r="N5" s="46" t="str">
        <f t="shared" si="0"/>
        <v>&lt;wpt lat="42.639886" lon="0.640957"&gt;&lt;ele&gt;3335&lt;/ele&gt;&lt;name&gt;Aguja Schmidt-Endell / Gendarme Schmidt-Endell&lt;/name&gt;&lt;desc&gt;Nombre oficial: &amp;#10;Altitud: 3335 m &amp;#10;Dificultad: &amp;#10;Más información: Descatalogado por 5 m prominencia&lt;/desc&gt;&lt;/wpt&gt;</v>
      </c>
      <c r="O5" s="48" t="str">
        <f t="shared" si="1"/>
        <v>https://www.openstreetmap.org/edit#map=18/42.639886/0.640957</v>
      </c>
      <c r="P5" s="31" t="str">
        <f t="shared" si="2"/>
        <v>&lt;a href='https://www.windy.com/42.639886/0.640957/wind?42.639886,0.640957,13' target='_blank'&gt;&lt;img src='/wp-content/uploads/icono-windy-small.png' alt='Windy' title='Viento Windy'&gt;&lt;/a&gt;</v>
      </c>
      <c r="Q5" s="47" t="str">
        <f t="shared" si="3"/>
        <v>https://www.windy.com/42.639886/0.640957/wind?42.639886,0.640957,13</v>
      </c>
      <c r="R5" s="31" t="str">
        <f t="shared" si="4"/>
        <v>&lt;a href='https://www.meteoblue.com/es/tiempo/pronostico/multimodel/42.639886N0.640957E' target='_blank'&gt;&lt;img src='/wp-content/uploads/icono-meteoblue-small.png' alt='Meteoblue' title='Multimodel Meteoblue'&gt;&lt;/a&gt;</v>
      </c>
      <c r="S5" s="47" t="str">
        <f t="shared" si="5"/>
        <v>https://www.meteoblue.com/es/tiempo/pronostico/multimodel/42.639886N0.640957E</v>
      </c>
      <c r="T5" s="31" t="str">
        <f t="shared" si="6"/>
        <v>&lt;a href='https://brouter.de/brouter-web/#map=13/42.639886/0.640957/OpenTopoMap&amp;pois=0.640957,42.639886' target='_blank'&gt;&lt;img src='/wp-content/uploads/icono-mapa-topografico-small.png' alt='Mapa topográfico brouter.de' title='Mapa topográfico brouter.de'&gt;&lt;/a&gt;</v>
      </c>
      <c r="U5" s="47" t="str">
        <f t="shared" si="7"/>
        <v>https://brouter.de/brouter-web/#map=13/42.639886/0.640957/OpenTopoMap&amp;pois=0.640957,42.639886</v>
      </c>
      <c r="V5" s="31" t="str">
        <f t="shared" si="8"/>
        <v>&lt;a href='https://gpx.studio/app#13/42.639886/0.640957' target='_blank'&gt;&lt;img src='/wp-content/uploads/icono-mapa-topografico-gpx-studio-small.png' alt='Mapa topográfico gpx.studio' title='Mapa topográfico gpx.studio'&gt;&lt;/a&gt;</v>
      </c>
      <c r="W5" s="47" t="str">
        <f t="shared" si="9"/>
        <v>https://gpx.studio/app#13/42.639886/0.640957</v>
      </c>
      <c r="X5" s="47" t="str">
        <f t="shared" si="10"/>
        <v>https://nakarte.me/#m=13/42.639886/0.640957&amp;l=Czt/Sa</v>
      </c>
      <c r="Y5" s="31" t="str">
        <f t="shared" si="11"/>
        <v>&lt;a href='https://www.google.com/maps/dir/42.8664,-2.6852/42.639886,0.640957' target='_blank'&gt;&lt;img src='/wp-content/uploads/icono-navegacion-google-maps-small.png' alt='Navegación Google Maps' title='Navegación Google Maps'&gt;&lt;/a&gt;</v>
      </c>
      <c r="Z5" s="46" t="str">
        <f t="shared" si="12"/>
        <v>&lt;a style='display: block; text-align: center; padding: 0px 0; font-size: 1.4em;' href='https://tresmiles.es/mapa.html?lat=42.639886&amp;lon=0.640957&amp;zoom=17'&gt;&lt;img src='/wp-content/uploads/icono-mapa-topografico-small.png' alt='Mapa' title='Mapa'&gt;&lt;/a&gt;</v>
      </c>
      <c r="AA5" s="46" t="str">
        <f t="shared" si="13"/>
        <v>&lt;div style='display: block; text-align: center; padding: 0px 0; font-size: 1.4em;'&gt;&lt;a href='#!' class='open-popup' data-info='ℹ Descatalogado por 5 m prominencia'&gt;&lt;img src='/wp-content/uploads/icono-informacion-small.png' alt='Más información' title='Más información'&gt;&lt;/a&gt;&lt;/div&gt;</v>
      </c>
    </row>
    <row r="6" spans="1:27" ht="14.5" customHeight="1" x14ac:dyDescent="0.35">
      <c r="A6" s="32" t="s">
        <v>1025</v>
      </c>
      <c r="B6" s="32" t="s">
        <v>6</v>
      </c>
      <c r="C6" s="32" t="s">
        <v>1898</v>
      </c>
      <c r="D6" t="s">
        <v>1472</v>
      </c>
      <c r="F6" s="36">
        <v>2992</v>
      </c>
      <c r="G6" s="28" t="s">
        <v>1473</v>
      </c>
      <c r="H6" s="28" t="s">
        <v>1474</v>
      </c>
      <c r="J6" s="30" t="s">
        <v>1577</v>
      </c>
      <c r="M6" s="32">
        <v>0</v>
      </c>
      <c r="N6" s="46" t="str">
        <f t="shared" si="0"/>
        <v>&lt;wpt lat="42.828547" lon="-0.297511"&gt;&lt;ele&gt;2992&lt;/ele&gt;&lt;name&gt;Frondella Occidental&lt;/name&gt;&lt;desc&gt;Nombre oficial: &amp;#10;Altitud: 2992 m &amp;#10;Dificultad: &amp;#10;Más información: Otro nombre es "Frondella SW". Descatalogado hace muchos años por altitud incorrecta en mapas. IGN le da 2989 m.&lt;/desc&gt;&lt;/wpt&gt;</v>
      </c>
      <c r="O6" s="48" t="str">
        <f t="shared" si="1"/>
        <v>https://www.openstreetmap.org/edit#map=18/42.828547/-0.297511</v>
      </c>
      <c r="P6" s="31" t="str">
        <f t="shared" si="2"/>
        <v>&lt;a href='https://www.windy.com/42.828547/-0.297511/wind?42.828547,-0.297511,13' target='_blank'&gt;&lt;img src='/wp-content/uploads/icono-windy-small.png' alt='Windy' title='Viento Windy'&gt;&lt;/a&gt;</v>
      </c>
      <c r="Q6" s="47" t="str">
        <f t="shared" si="3"/>
        <v>https://www.windy.com/42.828547/-0.297511/wind?42.828547,-0.297511,13</v>
      </c>
      <c r="R6" s="31" t="str">
        <f t="shared" si="4"/>
        <v>&lt;a href='https://www.meteoblue.com/es/tiempo/pronostico/multimodel/42.828547N-0.297511E' target='_blank'&gt;&lt;img src='/wp-content/uploads/icono-meteoblue-small.png' alt='Meteoblue' title='Multimodel Meteoblue'&gt;&lt;/a&gt;</v>
      </c>
      <c r="S6" s="47" t="str">
        <f t="shared" si="5"/>
        <v>https://www.meteoblue.com/es/tiempo/pronostico/multimodel/42.828547N-0.297511E</v>
      </c>
      <c r="T6" s="31" t="str">
        <f t="shared" si="6"/>
        <v>&lt;a href='https://brouter.de/brouter-web/#map=13/42.828547/-0.297511/OpenTopoMap&amp;pois=-0.297511,42.828547' target='_blank'&gt;&lt;img src='/wp-content/uploads/icono-mapa-topografico-small.png' alt='Mapa topográfico brouter.de' title='Mapa topográfico brouter.de'&gt;&lt;/a&gt;</v>
      </c>
      <c r="U6" s="47" t="str">
        <f t="shared" si="7"/>
        <v>https://brouter.de/brouter-web/#map=13/42.828547/-0.297511/OpenTopoMap&amp;pois=-0.297511,42.828547</v>
      </c>
      <c r="V6" s="31" t="str">
        <f t="shared" si="8"/>
        <v>&lt;a href='https://gpx.studio/app#13/42.828547/-0.297511' target='_blank'&gt;&lt;img src='/wp-content/uploads/icono-mapa-topografico-gpx-studio-small.png' alt='Mapa topográfico gpx.studio' title='Mapa topográfico gpx.studio'&gt;&lt;/a&gt;</v>
      </c>
      <c r="W6" s="47" t="str">
        <f t="shared" si="9"/>
        <v>https://gpx.studio/app#13/42.828547/-0.297511</v>
      </c>
      <c r="X6" s="47" t="str">
        <f t="shared" si="10"/>
        <v>https://nakarte.me/#m=13/42.828547/-0.297511&amp;l=Czt/Sa</v>
      </c>
      <c r="Y6" s="31" t="str">
        <f t="shared" si="11"/>
        <v>&lt;a href='https://www.google.com/maps/dir/42.8664,-2.6852/42.828547,-0.297511' target='_blank'&gt;&lt;img src='/wp-content/uploads/icono-navegacion-google-maps-small.png' alt='Navegación Google Maps' title='Navegación Google Maps'&gt;&lt;/a&gt;</v>
      </c>
      <c r="Z6" s="46" t="str">
        <f t="shared" si="12"/>
        <v>&lt;a style='display: block; text-align: center; padding: 0px 0; font-size: 1.4em;' href='https://tresmiles.es/mapa.html?lat=42.828547&amp;lon=-0.297511&amp;zoom=17'&gt;&lt;img src='/wp-content/uploads/icono-mapa-topografico-small.png' alt='Mapa' title='Mapa'&gt;&lt;/a&gt;</v>
      </c>
      <c r="AA6" s="46" t="str">
        <f t="shared" si="13"/>
        <v>&lt;div style='display: block; text-align: center; padding: 0px 0; font-size: 1.4em;'&gt;&lt;a href='#!' class='open-popup' data-info='ℹ Otro nombre es "Frondella SW". Descatalogado hace muchos años por altitud incorrecta en mapas. IGN le da 2989 m.'&gt;&lt;img src='/wp-content/uploads/icono-informacion-small.png' alt='Más información' title='Más información'&gt;&lt;/a&gt;&lt;/div&gt;</v>
      </c>
    </row>
    <row r="7" spans="1:27" ht="14.5" customHeight="1" x14ac:dyDescent="0.35">
      <c r="A7" s="32" t="s">
        <v>1025</v>
      </c>
      <c r="B7" s="32" t="s">
        <v>6</v>
      </c>
      <c r="C7" s="32" t="s">
        <v>1906</v>
      </c>
      <c r="D7" s="32" t="s">
        <v>1578</v>
      </c>
      <c r="F7" s="36">
        <v>3010</v>
      </c>
      <c r="G7"/>
      <c r="J7" s="30" t="s">
        <v>1579</v>
      </c>
      <c r="M7" s="32">
        <v>1</v>
      </c>
      <c r="N7" s="46" t="str">
        <f t="shared" si="0"/>
        <v>&lt;wpt lat="" lon=""&gt;&lt;ele&gt;3010&lt;/ele&gt;&lt;name&gt;Diente Royo&lt;/name&gt;&lt;desc&gt;Nombre oficial: &amp;#10;Altitud: 3010 m &amp;#10;Dificultad: &amp;#10;Más información: 9,16 m prominencia&lt;/desc&gt;&lt;/wpt&gt;</v>
      </c>
      <c r="O7" s="48" t="str">
        <f t="shared" si="1"/>
        <v>https://www.openstreetmap.org/edit#map=18//</v>
      </c>
      <c r="P7" s="31" t="str">
        <f t="shared" si="2"/>
        <v>&lt;a href='https://www.windy.com///wind?,,13' target='_blank'&gt;&lt;img src='/wp-content/uploads/icono-windy-small.png' alt='Windy' title='Viento Windy'&gt;&lt;/a&gt;</v>
      </c>
      <c r="Q7" s="47" t="str">
        <f t="shared" si="3"/>
        <v>https://www.windy.com///wind?,,13</v>
      </c>
      <c r="R7" s="31" t="str">
        <f t="shared" si="4"/>
        <v>&lt;a href='https://www.meteoblue.com/es/tiempo/pronostico/multimodel/NE' target='_blank'&gt;&lt;img src='/wp-content/uploads/icono-meteoblue-small.png' alt='Meteoblue' title='Multimodel Meteoblue'&gt;&lt;/a&gt;</v>
      </c>
      <c r="S7" s="47" t="str">
        <f t="shared" si="5"/>
        <v>https://www.meteoblue.com/es/tiempo/pronostico/multimodel/NE</v>
      </c>
      <c r="T7" s="31" t="str">
        <f t="shared" si="6"/>
        <v>&lt;a href='https://brouter.de/brouter-web/#map=13///OpenTopoMap&amp;pois=,' target='_blank'&gt;&lt;img src='/wp-content/uploads/icono-mapa-topografico-small.png' alt='Mapa topográfico brouter.de' title='Mapa topográfico brouter.de'&gt;&lt;/a&gt;</v>
      </c>
      <c r="U7" s="47" t="str">
        <f t="shared" si="7"/>
        <v>https://brouter.de/brouter-web/#map=13///OpenTopoMap&amp;pois=,</v>
      </c>
      <c r="V7" s="31" t="str">
        <f t="shared" si="8"/>
        <v>&lt;a href='https://gpx.studio/app#13//' target='_blank'&gt;&lt;img src='/wp-content/uploads/icono-mapa-topografico-gpx-studio-small.png' alt='Mapa topográfico gpx.studio' title='Mapa topográfico gpx.studio'&gt;&lt;/a&gt;</v>
      </c>
      <c r="W7" s="47" t="str">
        <f t="shared" si="9"/>
        <v>https://gpx.studio/app#13//</v>
      </c>
      <c r="X7" s="47" t="str">
        <f t="shared" si="10"/>
        <v>https://nakarte.me/#m=13//&amp;l=Czt/Sa</v>
      </c>
      <c r="Y7" s="31" t="str">
        <f t="shared" si="11"/>
        <v>&lt;a href='https://www.google.com/maps/dir/42.8664,-2.6852/,' target='_blank'&gt;&lt;img src='/wp-content/uploads/icono-navegacion-google-maps-small.png' alt='Navegación Google Maps' title='Navegación Google Maps'&gt;&lt;/a&gt;</v>
      </c>
      <c r="Z7" s="46" t="str">
        <f t="shared" si="12"/>
        <v>&lt;a style='display: block; text-align: center; padding: 0px 0; font-size: 1.4em;' href='https://tresmiles.es/mapa.html?lat=&amp;lon=&amp;zoom=17'&gt;&lt;img src='/wp-content/uploads/icono-mapa-topografico-small.png' alt='Mapa' title='Mapa'&gt;&lt;/a&gt;</v>
      </c>
      <c r="AA7" s="46" t="str">
        <f t="shared" si="13"/>
        <v>&lt;div style='display: block; text-align: center; padding: 0px 0; font-size: 1.4em;'&gt;&lt;a href='#!' class='open-popup' data-info='ℹ 9,16 m prominencia'&gt;&lt;img src='/wp-content/uploads/icono-informacion-small.png' alt='Más información' title='Más información'&gt;&lt;/a&gt;&lt;/div&gt;</v>
      </c>
    </row>
    <row r="8" spans="1:27" ht="14.5" customHeight="1" x14ac:dyDescent="0.35">
      <c r="A8" s="32" t="s">
        <v>1024</v>
      </c>
      <c r="B8" s="32" t="s">
        <v>6</v>
      </c>
      <c r="C8" s="32" t="s">
        <v>1903</v>
      </c>
      <c r="D8" s="33" t="s">
        <v>1131</v>
      </c>
      <c r="F8" s="36">
        <v>3007</v>
      </c>
      <c r="G8" s="38" t="s">
        <v>1132</v>
      </c>
      <c r="H8" s="38" t="s">
        <v>1133</v>
      </c>
      <c r="I8" s="37" t="s">
        <v>52</v>
      </c>
      <c r="J8" s="45" t="s">
        <v>1580</v>
      </c>
      <c r="M8" s="32">
        <v>1</v>
      </c>
      <c r="N8" s="46" t="str">
        <f t="shared" si="0"/>
        <v>&lt;wpt lat="42.694462" lon="0.466152"&gt;&lt;ele&gt;3007&lt;/ele&gt;&lt;name&gt;Pico de Clarabide Occidental&lt;/name&gt;&lt;desc&gt;Nombre oficial: &amp;#10;Altitud: 3007 m &amp;#10;Dificultad: F&amp;#10;Más información: Descatalogado por 9,11 m de prominencia y 3.007,44 m altitud (Sostremetries, 2023). Está en En Guía Alejos 6ª Ed. y ya no en lista IGEAR&lt;/desc&gt;&lt;/wpt&gt;</v>
      </c>
      <c r="O8" s="48" t="str">
        <f t="shared" si="1"/>
        <v>https://www.openstreetmap.org/edit#map=18/42.694462/0.466152</v>
      </c>
      <c r="P8" s="31" t="str">
        <f t="shared" si="2"/>
        <v>&lt;a href='https://www.windy.com/42.694462/0.466152/wind?42.694462,0.466152,13' target='_blank'&gt;&lt;img src='/wp-content/uploads/icono-windy-small.png' alt='Windy' title='Viento Windy'&gt;&lt;/a&gt;</v>
      </c>
      <c r="Q8" s="47" t="str">
        <f t="shared" si="3"/>
        <v>https://www.windy.com/42.694462/0.466152/wind?42.694462,0.466152,13</v>
      </c>
      <c r="R8" s="31" t="str">
        <f t="shared" si="4"/>
        <v>&lt;a href='https://www.meteoblue.com/es/tiempo/pronostico/multimodel/42.694462N0.466152E' target='_blank'&gt;&lt;img src='/wp-content/uploads/icono-meteoblue-small.png' alt='Meteoblue' title='Multimodel Meteoblue'&gt;&lt;/a&gt;</v>
      </c>
      <c r="S8" s="47" t="str">
        <f t="shared" si="5"/>
        <v>https://www.meteoblue.com/es/tiempo/pronostico/multimodel/42.694462N0.466152E</v>
      </c>
      <c r="T8" s="31" t="str">
        <f t="shared" si="6"/>
        <v>&lt;a href='https://brouter.de/brouter-web/#map=13/42.694462/0.466152/OpenTopoMap&amp;pois=0.466152,42.694462' target='_blank'&gt;&lt;img src='/wp-content/uploads/icono-mapa-topografico-small.png' alt='Mapa topográfico brouter.de' title='Mapa topográfico brouter.de'&gt;&lt;/a&gt;</v>
      </c>
      <c r="U8" s="47" t="str">
        <f t="shared" si="7"/>
        <v>https://brouter.de/brouter-web/#map=13/42.694462/0.466152/OpenTopoMap&amp;pois=0.466152,42.694462</v>
      </c>
      <c r="V8" s="31" t="str">
        <f t="shared" si="8"/>
        <v>&lt;a href='https://gpx.studio/app#13/42.694462/0.466152' target='_blank'&gt;&lt;img src='/wp-content/uploads/icono-mapa-topografico-gpx-studio-small.png' alt='Mapa topográfico gpx.studio' title='Mapa topográfico gpx.studio'&gt;&lt;/a&gt;</v>
      </c>
      <c r="W8" s="47" t="str">
        <f t="shared" si="9"/>
        <v>https://gpx.studio/app#13/42.694462/0.466152</v>
      </c>
      <c r="X8" s="47" t="str">
        <f t="shared" si="10"/>
        <v>https://nakarte.me/#m=13/42.694462/0.466152&amp;l=Czt/Sa</v>
      </c>
      <c r="Y8" s="31" t="str">
        <f t="shared" si="11"/>
        <v>&lt;a href='https://www.google.com/maps/dir/42.8664,-2.6852/42.694462,0.466152' target='_blank'&gt;&lt;img src='/wp-content/uploads/icono-navegacion-google-maps-small.png' alt='Navegación Google Maps' title='Navegación Google Maps'&gt;&lt;/a&gt;</v>
      </c>
      <c r="Z8" s="46" t="str">
        <f t="shared" si="12"/>
        <v>&lt;a style='display: block; text-align: center; padding: 0px 0; font-size: 1.4em;' href='https://tresmiles.es/mapa.html?lat=42.694462&amp;lon=0.466152&amp;zoom=17'&gt;&lt;img src='/wp-content/uploads/icono-mapa-topografico-small.png' alt='Mapa' title='Mapa'&gt;&lt;/a&gt;</v>
      </c>
      <c r="AA8" s="46" t="str">
        <f t="shared" si="13"/>
        <v>&lt;div style='display: block; text-align: center; padding: 0px 0; font-size: 1.4em;'&gt;&lt;a href='#!' class='open-popup' data-info='ℹ Descatalogado por 9,11 m de prominencia y 3.007,44 m altitud (Sostremetries, 2023). Está en En Guía Alejos 6ª Ed. y ya no en lista IGEAR'&gt;&lt;img src='/wp-content/uploads/icono-informacion-small.png' alt='Más información' title='Más información'&gt;&lt;/a&gt;&lt;/div&gt;</v>
      </c>
    </row>
    <row r="9" spans="1:27" ht="14.5" customHeight="1" x14ac:dyDescent="0.35">
      <c r="A9" s="32" t="s">
        <v>1024</v>
      </c>
      <c r="B9" s="32" t="s">
        <v>6</v>
      </c>
      <c r="C9" s="32" t="s">
        <v>1903</v>
      </c>
      <c r="D9" t="s">
        <v>1581</v>
      </c>
      <c r="F9" s="36">
        <v>3045</v>
      </c>
      <c r="G9"/>
      <c r="J9" s="45" t="s">
        <v>1584</v>
      </c>
      <c r="M9" s="32">
        <v>0</v>
      </c>
      <c r="N9" s="46" t="str">
        <f t="shared" si="0"/>
        <v>&lt;wpt lat="" lon=""&gt;&lt;ele&gt;3045&lt;/ele&gt;&lt;name&gt;Pico Audoubert&lt;/name&gt;&lt;desc&gt;Nombre oficial: &amp;#10;Altitud: 3045 m &amp;#10;Dificultad: &amp;#10;Más información: Descatalogado por 8,4 m de prominencia&lt;/desc&gt;&lt;/wpt&gt;</v>
      </c>
      <c r="O9" s="48" t="str">
        <f t="shared" si="1"/>
        <v>https://www.openstreetmap.org/edit#map=18//</v>
      </c>
      <c r="P9" s="31" t="str">
        <f t="shared" si="2"/>
        <v>&lt;a href='https://www.windy.com///wind?,,13' target='_blank'&gt;&lt;img src='/wp-content/uploads/icono-windy-small.png' alt='Windy' title='Viento Windy'&gt;&lt;/a&gt;</v>
      </c>
      <c r="Q9" s="47" t="str">
        <f t="shared" si="3"/>
        <v>https://www.windy.com///wind?,,13</v>
      </c>
      <c r="R9" s="31" t="str">
        <f t="shared" si="4"/>
        <v>&lt;a href='https://www.meteoblue.com/es/tiempo/pronostico/multimodel/NE' target='_blank'&gt;&lt;img src='/wp-content/uploads/icono-meteoblue-small.png' alt='Meteoblue' title='Multimodel Meteoblue'&gt;&lt;/a&gt;</v>
      </c>
      <c r="S9" s="47" t="str">
        <f t="shared" si="5"/>
        <v>https://www.meteoblue.com/es/tiempo/pronostico/multimodel/NE</v>
      </c>
      <c r="T9" s="31" t="str">
        <f t="shared" si="6"/>
        <v>&lt;a href='https://brouter.de/brouter-web/#map=13///OpenTopoMap&amp;pois=,' target='_blank'&gt;&lt;img src='/wp-content/uploads/icono-mapa-topografico-small.png' alt='Mapa topográfico brouter.de' title='Mapa topográfico brouter.de'&gt;&lt;/a&gt;</v>
      </c>
      <c r="U9" s="47" t="str">
        <f t="shared" si="7"/>
        <v>https://brouter.de/brouter-web/#map=13///OpenTopoMap&amp;pois=,</v>
      </c>
      <c r="V9" s="31" t="str">
        <f t="shared" si="8"/>
        <v>&lt;a href='https://gpx.studio/app#13//' target='_blank'&gt;&lt;img src='/wp-content/uploads/icono-mapa-topografico-gpx-studio-small.png' alt='Mapa topográfico gpx.studio' title='Mapa topográfico gpx.studio'&gt;&lt;/a&gt;</v>
      </c>
      <c r="W9" s="47" t="str">
        <f t="shared" si="9"/>
        <v>https://gpx.studio/app#13//</v>
      </c>
      <c r="X9" s="47" t="str">
        <f t="shared" si="10"/>
        <v>https://nakarte.me/#m=13//&amp;l=Czt/Sa</v>
      </c>
      <c r="Y9" s="31" t="str">
        <f t="shared" si="11"/>
        <v>&lt;a href='https://www.google.com/maps/dir/42.8664,-2.6852/,' target='_blank'&gt;&lt;img src='/wp-content/uploads/icono-navegacion-google-maps-small.png' alt='Navegación Google Maps' title='Navegación Google Maps'&gt;&lt;/a&gt;</v>
      </c>
      <c r="Z9" s="46" t="str">
        <f t="shared" si="12"/>
        <v>&lt;a style='display: block; text-align: center; padding: 0px 0; font-size: 1.4em;' href='https://tresmiles.es/mapa.html?lat=&amp;lon=&amp;zoom=17'&gt;&lt;img src='/wp-content/uploads/icono-mapa-topografico-small.png' alt='Mapa' title='Mapa'&gt;&lt;/a&gt;</v>
      </c>
      <c r="AA9" s="46" t="str">
        <f t="shared" si="13"/>
        <v>&lt;div style='display: block; text-align: center; padding: 0px 0; font-size: 1.4em;'&gt;&lt;a href='#!' class='open-popup' data-info='ℹ Descatalogado por 8,4 m de prominencia'&gt;&lt;img src='/wp-content/uploads/icono-informacion-small.png' alt='Más información' title='Más información'&gt;&lt;/a&gt;&lt;/div&gt;</v>
      </c>
    </row>
    <row r="10" spans="1:27" ht="14.5" customHeight="1" x14ac:dyDescent="0.35">
      <c r="A10" s="32" t="s">
        <v>1024</v>
      </c>
      <c r="B10" s="32" t="s">
        <v>6</v>
      </c>
      <c r="C10" s="32" t="s">
        <v>1903</v>
      </c>
      <c r="D10" t="s">
        <v>1582</v>
      </c>
      <c r="F10" s="36">
        <v>3028</v>
      </c>
      <c r="G10"/>
      <c r="H10"/>
      <c r="J10" s="45" t="s">
        <v>1583</v>
      </c>
      <c r="M10" s="32">
        <v>2</v>
      </c>
      <c r="N10" s="46" t="str">
        <f t="shared" si="0"/>
        <v>&lt;wpt lat="" lon=""&gt;&lt;ele&gt;3028&lt;/ele&gt;&lt;name&gt;Aguja de Lliterola / Aguja de Literola&lt;/name&gt;&lt;desc&gt;Nombre oficial: &amp;#10;Altitud: 3028 m &amp;#10;Dificultad: &amp;#10;Más información: Descatalogado por 6 m de prominencia&lt;/desc&gt;&lt;/wpt&gt;</v>
      </c>
      <c r="O10" s="48" t="str">
        <f t="shared" si="1"/>
        <v>https://www.openstreetmap.org/edit#map=18//</v>
      </c>
      <c r="P10" s="31" t="str">
        <f t="shared" si="2"/>
        <v>&lt;a href='https://www.windy.com///wind?,,13' target='_blank'&gt;&lt;img src='/wp-content/uploads/icono-windy-small.png' alt='Windy' title='Viento Windy'&gt;&lt;/a&gt;</v>
      </c>
      <c r="Q10" s="47" t="str">
        <f t="shared" si="3"/>
        <v>https://www.windy.com///wind?,,13</v>
      </c>
      <c r="R10" s="31" t="str">
        <f t="shared" si="4"/>
        <v>&lt;a href='https://www.meteoblue.com/es/tiempo/pronostico/multimodel/NE' target='_blank'&gt;&lt;img src='/wp-content/uploads/icono-meteoblue-small.png' alt='Meteoblue' title='Multimodel Meteoblue'&gt;&lt;/a&gt;</v>
      </c>
      <c r="S10" s="47" t="str">
        <f t="shared" si="5"/>
        <v>https://www.meteoblue.com/es/tiempo/pronostico/multimodel/NE</v>
      </c>
      <c r="T10" s="31" t="str">
        <f t="shared" si="6"/>
        <v>&lt;a href='https://brouter.de/brouter-web/#map=13///OpenTopoMap&amp;pois=,' target='_blank'&gt;&lt;img src='/wp-content/uploads/icono-mapa-topografico-small.png' alt='Mapa topográfico brouter.de' title='Mapa topográfico brouter.de'&gt;&lt;/a&gt;</v>
      </c>
      <c r="U10" s="47" t="str">
        <f t="shared" si="7"/>
        <v>https://brouter.de/brouter-web/#map=13///OpenTopoMap&amp;pois=,</v>
      </c>
      <c r="V10" s="31" t="str">
        <f t="shared" si="8"/>
        <v>&lt;a href='https://gpx.studio/app#13//' target='_blank'&gt;&lt;img src='/wp-content/uploads/icono-mapa-topografico-gpx-studio-small.png' alt='Mapa topográfico gpx.studio' title='Mapa topográfico gpx.studio'&gt;&lt;/a&gt;</v>
      </c>
      <c r="W10" s="47" t="str">
        <f t="shared" si="9"/>
        <v>https://gpx.studio/app#13//</v>
      </c>
      <c r="X10" s="47" t="str">
        <f t="shared" si="10"/>
        <v>https://nakarte.me/#m=13//&amp;l=Czt/Sa</v>
      </c>
      <c r="Y10" s="31" t="str">
        <f t="shared" si="11"/>
        <v>&lt;a href='https://www.google.com/maps/dir/42.8664,-2.6852/,' target='_blank'&gt;&lt;img src='/wp-content/uploads/icono-navegacion-google-maps-small.png' alt='Navegación Google Maps' title='Navegación Google Maps'&gt;&lt;/a&gt;</v>
      </c>
      <c r="Z10" s="46" t="str">
        <f t="shared" si="12"/>
        <v>&lt;a style='display: block; text-align: center; padding: 0px 0; font-size: 1.4em;' href='https://tresmiles.es/mapa.html?lat=&amp;lon=&amp;zoom=17'&gt;&lt;img src='/wp-content/uploads/icono-mapa-topografico-small.png' alt='Mapa' title='Mapa'&gt;&lt;/a&gt;</v>
      </c>
      <c r="AA10" s="46" t="str">
        <f t="shared" si="13"/>
        <v>&lt;div style='display: block; text-align: center; padding: 0px 0; font-size: 1.4em;'&gt;&lt;a href='#!' class='open-popup' data-info='ℹ Descatalogado por 6 m de prominencia'&gt;&lt;img src='/wp-content/uploads/icono-informacion-small.png' alt='Más información' title='Más información'&gt;&lt;/a&gt;&lt;/div&gt;</v>
      </c>
    </row>
    <row r="11" spans="1:27" ht="14.5" customHeight="1" x14ac:dyDescent="0.35">
      <c r="A11" s="32" t="s">
        <v>1025</v>
      </c>
      <c r="B11" s="32" t="s">
        <v>7</v>
      </c>
      <c r="C11" s="32" t="s">
        <v>1899</v>
      </c>
      <c r="D11" t="s">
        <v>1587</v>
      </c>
      <c r="F11" s="36">
        <v>2996</v>
      </c>
      <c r="G11"/>
      <c r="H11"/>
      <c r="M11" s="32">
        <v>0</v>
      </c>
      <c r="N11" s="46" t="str">
        <f t="shared" si="0"/>
        <v>&lt;wpt lat="" lon=""&gt;&lt;ele&gt;2996&lt;/ele&gt;&lt;name&gt;Besiberri del Mig N.-Simó&lt;/name&gt;&lt;desc&gt;Nombre oficial: &amp;#10;Altitud: 2996 m &amp;#10;Dificultad: &amp;#10;Más información: &lt;/desc&gt;&lt;/wpt&gt;</v>
      </c>
      <c r="O11" s="48" t="str">
        <f t="shared" si="1"/>
        <v>https://www.openstreetmap.org/edit#map=18//</v>
      </c>
      <c r="P11" s="31" t="str">
        <f t="shared" si="2"/>
        <v>&lt;a href='https://www.windy.com///wind?,,13' target='_blank'&gt;&lt;img src='/wp-content/uploads/icono-windy-small.png' alt='Windy' title='Viento Windy'&gt;&lt;/a&gt;</v>
      </c>
      <c r="Q11" s="47" t="str">
        <f t="shared" si="3"/>
        <v>https://www.windy.com///wind?,,13</v>
      </c>
      <c r="R11" s="31" t="str">
        <f t="shared" si="4"/>
        <v>&lt;a href='https://www.meteoblue.com/es/tiempo/pronostico/multimodel/NE' target='_blank'&gt;&lt;img src='/wp-content/uploads/icono-meteoblue-small.png' alt='Meteoblue' title='Multimodel Meteoblue'&gt;&lt;/a&gt;</v>
      </c>
      <c r="S11" s="47" t="str">
        <f t="shared" si="5"/>
        <v>https://www.meteoblue.com/es/tiempo/pronostico/multimodel/NE</v>
      </c>
      <c r="T11" s="31" t="str">
        <f t="shared" si="6"/>
        <v>&lt;a href='https://brouter.de/brouter-web/#map=13///OpenTopoMap&amp;pois=,' target='_blank'&gt;&lt;img src='/wp-content/uploads/icono-mapa-topografico-small.png' alt='Mapa topográfico brouter.de' title='Mapa topográfico brouter.de'&gt;&lt;/a&gt;</v>
      </c>
      <c r="U11" s="47" t="str">
        <f t="shared" si="7"/>
        <v>https://brouter.de/brouter-web/#map=13///OpenTopoMap&amp;pois=,</v>
      </c>
      <c r="V11" s="31" t="str">
        <f t="shared" si="8"/>
        <v>&lt;a href='https://gpx.studio/app#13//' target='_blank'&gt;&lt;img src='/wp-content/uploads/icono-mapa-topografico-gpx-studio-small.png' alt='Mapa topográfico gpx.studio' title='Mapa topográfico gpx.studio'&gt;&lt;/a&gt;</v>
      </c>
      <c r="W11" s="47" t="str">
        <f t="shared" si="9"/>
        <v>https://gpx.studio/app#13//</v>
      </c>
      <c r="X11" s="47" t="str">
        <f t="shared" si="10"/>
        <v>https://nakarte.me/#m=13//&amp;l=Czt/Sa</v>
      </c>
      <c r="Y11" s="31" t="str">
        <f t="shared" si="11"/>
        <v>&lt;a href='https://www.google.com/maps/dir/42.8664,-2.6852/,' target='_blank'&gt;&lt;img src='/wp-content/uploads/icono-navegacion-google-maps-small.png' alt='Navegación Google Maps' title='Navegación Google Maps'&gt;&lt;/a&gt;</v>
      </c>
      <c r="Z11" s="46" t="str">
        <f t="shared" si="12"/>
        <v>&lt;a style='display: block; text-align: center; padding: 0px 0; font-size: 1.4em;' href='https://tresmiles.es/mapa.html?lat=&amp;lon=&amp;zoom=17'&gt;&lt;img src='/wp-content/uploads/icono-mapa-topografico-small.png' alt='Mapa' title='Mapa'&gt;&lt;/a&gt;</v>
      </c>
      <c r="AA11" s="46" t="str">
        <f t="shared" si="13"/>
        <v/>
      </c>
    </row>
    <row r="12" spans="1:27" ht="14.5" customHeight="1" x14ac:dyDescent="0.35">
      <c r="A12" s="32" t="s">
        <v>1025</v>
      </c>
      <c r="B12" s="32" t="s">
        <v>7</v>
      </c>
      <c r="C12" s="32" t="s">
        <v>1899</v>
      </c>
      <c r="D12" t="s">
        <v>1588</v>
      </c>
      <c r="F12" s="36">
        <v>2995</v>
      </c>
      <c r="G12"/>
      <c r="H12"/>
      <c r="M12" s="32">
        <v>0</v>
      </c>
      <c r="N12" s="46" t="str">
        <f t="shared" si="0"/>
        <v>&lt;wpt lat="" lon=""&gt;&lt;ele&gt;2995&lt;/ele&gt;&lt;name&gt;Besiberri del Mig S.-Jolis&lt;/name&gt;&lt;desc&gt;Nombre oficial: &amp;#10;Altitud: 2995 m &amp;#10;Dificultad: &amp;#10;Más información: &lt;/desc&gt;&lt;/wpt&gt;</v>
      </c>
      <c r="O12" s="48" t="str">
        <f t="shared" si="1"/>
        <v>https://www.openstreetmap.org/edit#map=18//</v>
      </c>
      <c r="P12" s="31" t="str">
        <f t="shared" si="2"/>
        <v>&lt;a href='https://www.windy.com///wind?,,13' target='_blank'&gt;&lt;img src='/wp-content/uploads/icono-windy-small.png' alt='Windy' title='Viento Windy'&gt;&lt;/a&gt;</v>
      </c>
      <c r="Q12" s="47" t="str">
        <f t="shared" si="3"/>
        <v>https://www.windy.com///wind?,,13</v>
      </c>
      <c r="R12" s="31" t="str">
        <f t="shared" si="4"/>
        <v>&lt;a href='https://www.meteoblue.com/es/tiempo/pronostico/multimodel/NE' target='_blank'&gt;&lt;img src='/wp-content/uploads/icono-meteoblue-small.png' alt='Meteoblue' title='Multimodel Meteoblue'&gt;&lt;/a&gt;</v>
      </c>
      <c r="S12" s="47" t="str">
        <f t="shared" si="5"/>
        <v>https://www.meteoblue.com/es/tiempo/pronostico/multimodel/NE</v>
      </c>
      <c r="T12" s="31" t="str">
        <f t="shared" si="6"/>
        <v>&lt;a href='https://brouter.de/brouter-web/#map=13///OpenTopoMap&amp;pois=,' target='_blank'&gt;&lt;img src='/wp-content/uploads/icono-mapa-topografico-small.png' alt='Mapa topográfico brouter.de' title='Mapa topográfico brouter.de'&gt;&lt;/a&gt;</v>
      </c>
      <c r="U12" s="47" t="str">
        <f t="shared" si="7"/>
        <v>https://brouter.de/brouter-web/#map=13///OpenTopoMap&amp;pois=,</v>
      </c>
      <c r="V12" s="31" t="str">
        <f t="shared" si="8"/>
        <v>&lt;a href='https://gpx.studio/app#13//' target='_blank'&gt;&lt;img src='/wp-content/uploads/icono-mapa-topografico-gpx-studio-small.png' alt='Mapa topográfico gpx.studio' title='Mapa topográfico gpx.studio'&gt;&lt;/a&gt;</v>
      </c>
      <c r="W12" s="47" t="str">
        <f t="shared" si="9"/>
        <v>https://gpx.studio/app#13//</v>
      </c>
      <c r="X12" s="47" t="str">
        <f t="shared" si="10"/>
        <v>https://nakarte.me/#m=13//&amp;l=Czt/Sa</v>
      </c>
      <c r="Y12" s="31" t="str">
        <f t="shared" si="11"/>
        <v>&lt;a href='https://www.google.com/maps/dir/42.8664,-2.6852/,' target='_blank'&gt;&lt;img src='/wp-content/uploads/icono-navegacion-google-maps-small.png' alt='Navegación Google Maps' title='Navegación Google Maps'&gt;&lt;/a&gt;</v>
      </c>
      <c r="Z12" s="46" t="str">
        <f t="shared" si="12"/>
        <v>&lt;a style='display: block; text-align: center; padding: 0px 0; font-size: 1.4em;' href='https://tresmiles.es/mapa.html?lat=&amp;lon=&amp;zoom=17'&gt;&lt;img src='/wp-content/uploads/icono-mapa-topografico-small.png' alt='Mapa' title='Mapa'&gt;&lt;/a&gt;</v>
      </c>
      <c r="AA12" s="46" t="str">
        <f t="shared" si="13"/>
        <v/>
      </c>
    </row>
    <row r="13" spans="1:27" ht="14.5" customHeight="1" x14ac:dyDescent="0.35">
      <c r="A13" s="32" t="s">
        <v>1025</v>
      </c>
      <c r="B13" s="32" t="s">
        <v>7</v>
      </c>
      <c r="C13" s="32" t="s">
        <v>1899</v>
      </c>
      <c r="D13" t="s">
        <v>1589</v>
      </c>
      <c r="F13" s="36">
        <v>2998</v>
      </c>
      <c r="G13"/>
      <c r="H13"/>
      <c r="J13" s="30" t="s">
        <v>1590</v>
      </c>
      <c r="M13" s="32">
        <v>0</v>
      </c>
      <c r="N13" s="46" t="str">
        <f t="shared" si="0"/>
        <v>&lt;wpt lat="" lon=""&gt;&lt;ele&gt;2998&lt;/ele&gt;&lt;name&gt;Punta Célestin Passet&lt;/name&gt;&lt;desc&gt;Nombre oficial: &amp;#10;Altitud: 2998 m &amp;#10;Dificultad: &amp;#10;Más información: 2.998,49 m Sostremetries&lt;/desc&gt;&lt;/wpt&gt;</v>
      </c>
      <c r="O13" s="48" t="str">
        <f t="shared" si="1"/>
        <v>https://www.openstreetmap.org/edit#map=18//</v>
      </c>
      <c r="P13" s="31" t="str">
        <f t="shared" si="2"/>
        <v>&lt;a href='https://www.windy.com///wind?,,13' target='_blank'&gt;&lt;img src='/wp-content/uploads/icono-windy-small.png' alt='Windy' title='Viento Windy'&gt;&lt;/a&gt;</v>
      </c>
      <c r="Q13" s="47" t="str">
        <f t="shared" si="3"/>
        <v>https://www.windy.com///wind?,,13</v>
      </c>
      <c r="R13" s="31" t="str">
        <f t="shared" si="4"/>
        <v>&lt;a href='https://www.meteoblue.com/es/tiempo/pronostico/multimodel/NE' target='_blank'&gt;&lt;img src='/wp-content/uploads/icono-meteoblue-small.png' alt='Meteoblue' title='Multimodel Meteoblue'&gt;&lt;/a&gt;</v>
      </c>
      <c r="S13" s="47" t="str">
        <f t="shared" si="5"/>
        <v>https://www.meteoblue.com/es/tiempo/pronostico/multimodel/NE</v>
      </c>
      <c r="T13" s="31" t="str">
        <f t="shared" si="6"/>
        <v>&lt;a href='https://brouter.de/brouter-web/#map=13///OpenTopoMap&amp;pois=,' target='_blank'&gt;&lt;img src='/wp-content/uploads/icono-mapa-topografico-small.png' alt='Mapa topográfico brouter.de' title='Mapa topográfico brouter.de'&gt;&lt;/a&gt;</v>
      </c>
      <c r="U13" s="47" t="str">
        <f t="shared" si="7"/>
        <v>https://brouter.de/brouter-web/#map=13///OpenTopoMap&amp;pois=,</v>
      </c>
      <c r="V13" s="31" t="str">
        <f t="shared" si="8"/>
        <v>&lt;a href='https://gpx.studio/app#13//' target='_blank'&gt;&lt;img src='/wp-content/uploads/icono-mapa-topografico-gpx-studio-small.png' alt='Mapa topográfico gpx.studio' title='Mapa topográfico gpx.studio'&gt;&lt;/a&gt;</v>
      </c>
      <c r="W13" s="47" t="str">
        <f t="shared" si="9"/>
        <v>https://gpx.studio/app#13//</v>
      </c>
      <c r="X13" s="47" t="str">
        <f t="shared" si="10"/>
        <v>https://nakarte.me/#m=13//&amp;l=Czt/Sa</v>
      </c>
      <c r="Y13" s="31" t="str">
        <f t="shared" si="11"/>
        <v>&lt;a href='https://www.google.com/maps/dir/42.8664,-2.6852/,' target='_blank'&gt;&lt;img src='/wp-content/uploads/icono-navegacion-google-maps-small.png' alt='Navegación Google Maps' title='Navegación Google Maps'&gt;&lt;/a&gt;</v>
      </c>
      <c r="Z13" s="46" t="str">
        <f t="shared" si="12"/>
        <v>&lt;a style='display: block; text-align: center; padding: 0px 0; font-size: 1.4em;' href='https://tresmiles.es/mapa.html?lat=&amp;lon=&amp;zoom=17'&gt;&lt;img src='/wp-content/uploads/icono-mapa-topografico-small.png' alt='Mapa' title='Mapa'&gt;&lt;/a&gt;</v>
      </c>
      <c r="AA13" s="46" t="str">
        <f t="shared" si="13"/>
        <v>&lt;div style='display: block; text-align: center; padding: 0px 0; font-size: 1.4em;'&gt;&lt;a href='#!' class='open-popup' data-info='ℹ 2.998,49 m Sostremetries'&gt;&lt;img src='/wp-content/uploads/icono-informacion-small.png' alt='Más información' title='Más información'&gt;&lt;/a&gt;&lt;/div&gt;</v>
      </c>
    </row>
    <row r="14" spans="1:27" ht="14.5" customHeight="1" x14ac:dyDescent="0.35">
      <c r="A14" s="32" t="s">
        <v>1025</v>
      </c>
      <c r="B14" s="32" t="s">
        <v>6</v>
      </c>
      <c r="C14" s="32" t="s">
        <v>1897</v>
      </c>
      <c r="D14" s="32" t="s">
        <v>2244</v>
      </c>
      <c r="F14" s="36">
        <v>3052</v>
      </c>
      <c r="G14"/>
      <c r="H14"/>
      <c r="J14" s="30" t="s">
        <v>2245</v>
      </c>
      <c r="M14" s="32">
        <v>0</v>
      </c>
      <c r="N14" s="46" t="str">
        <f t="shared" si="0"/>
        <v>&lt;wpt lat="" lon=""&gt;&lt;ele&gt;3052&lt;/ele&gt;&lt;name&gt;Torre Cordier&lt;/name&gt;&lt;desc&gt;Nombre oficial: &amp;#10;Altitud: 3052 m &amp;#10;Dificultad: &amp;#10;Más información: Prominencia menor de 10 m. Otro nombre "Taula de la Maladeta"&lt;/desc&gt;&lt;/wpt&gt;</v>
      </c>
      <c r="O14" s="48" t="str">
        <f t="shared" si="1"/>
        <v>https://www.openstreetmap.org/edit#map=18//</v>
      </c>
      <c r="P14" s="31" t="str">
        <f t="shared" si="2"/>
        <v>&lt;a href='https://www.windy.com///wind?,,13' target='_blank'&gt;&lt;img src='/wp-content/uploads/icono-windy-small.png' alt='Windy' title='Viento Windy'&gt;&lt;/a&gt;</v>
      </c>
      <c r="Q14" s="47" t="str">
        <f t="shared" si="3"/>
        <v>https://www.windy.com///wind?,,13</v>
      </c>
      <c r="R14" s="31" t="str">
        <f t="shared" si="4"/>
        <v>&lt;a href='https://www.meteoblue.com/es/tiempo/pronostico/multimodel/NE' target='_blank'&gt;&lt;img src='/wp-content/uploads/icono-meteoblue-small.png' alt='Meteoblue' title='Multimodel Meteoblue'&gt;&lt;/a&gt;</v>
      </c>
      <c r="S14" s="47" t="str">
        <f t="shared" si="5"/>
        <v>https://www.meteoblue.com/es/tiempo/pronostico/multimodel/NE</v>
      </c>
      <c r="T14" s="31" t="str">
        <f t="shared" si="6"/>
        <v>&lt;a href='https://brouter.de/brouter-web/#map=13///OpenTopoMap&amp;pois=,' target='_blank'&gt;&lt;img src='/wp-content/uploads/icono-mapa-topografico-small.png' alt='Mapa topográfico brouter.de' title='Mapa topográfico brouter.de'&gt;&lt;/a&gt;</v>
      </c>
      <c r="U14" s="47" t="str">
        <f t="shared" si="7"/>
        <v>https://brouter.de/brouter-web/#map=13///OpenTopoMap&amp;pois=,</v>
      </c>
      <c r="V14" s="31" t="str">
        <f t="shared" si="8"/>
        <v>&lt;a href='https://gpx.studio/app#13//' target='_blank'&gt;&lt;img src='/wp-content/uploads/icono-mapa-topografico-gpx-studio-small.png' alt='Mapa topográfico gpx.studio' title='Mapa topográfico gpx.studio'&gt;&lt;/a&gt;</v>
      </c>
      <c r="W14" s="47" t="str">
        <f t="shared" si="9"/>
        <v>https://gpx.studio/app#13//</v>
      </c>
      <c r="X14" s="47" t="str">
        <f t="shared" si="10"/>
        <v>https://nakarte.me/#m=13//&amp;l=Czt/Sa</v>
      </c>
      <c r="Y14" s="31" t="str">
        <f t="shared" si="11"/>
        <v>&lt;a href='https://www.google.com/maps/dir/42.8664,-2.6852/,' target='_blank'&gt;&lt;img src='/wp-content/uploads/icono-navegacion-google-maps-small.png' alt='Navegación Google Maps' title='Navegación Google Maps'&gt;&lt;/a&gt;</v>
      </c>
      <c r="Z14" s="46" t="str">
        <f t="shared" si="12"/>
        <v>&lt;a style='display: block; text-align: center; padding: 0px 0; font-size: 1.4em;' href='https://tresmiles.es/mapa.html?lat=&amp;lon=&amp;zoom=17'&gt;&lt;img src='/wp-content/uploads/icono-mapa-topografico-small.png' alt='Mapa' title='Mapa'&gt;&lt;/a&gt;</v>
      </c>
      <c r="AA14" s="46" t="str">
        <f t="shared" si="13"/>
        <v>&lt;div style='display: block; text-align: center; padding: 0px 0; font-size: 1.4em;'&gt;&lt;a href='#!' class='open-popup' data-info='ℹ Prominencia menor de 10 m. Otro nombre "Taula de la Maladeta"'&gt;&lt;img src='/wp-content/uploads/icono-informacion-small.png' alt='Más información' title='Más información'&gt;&lt;/a&gt;&lt;/div&gt;</v>
      </c>
    </row>
    <row r="15" spans="1:27" ht="14.5" customHeight="1" x14ac:dyDescent="0.35">
      <c r="A15" s="32" t="s">
        <v>1025</v>
      </c>
      <c r="B15" s="32" t="s">
        <v>6</v>
      </c>
      <c r="C15" s="32" t="s">
        <v>1897</v>
      </c>
      <c r="D15" s="33" t="s">
        <v>1493</v>
      </c>
      <c r="E15" s="32" t="s">
        <v>4</v>
      </c>
      <c r="F15" s="36">
        <v>3353</v>
      </c>
      <c r="G15" s="37" t="s">
        <v>1211</v>
      </c>
      <c r="H15" s="37" t="s">
        <v>1206</v>
      </c>
      <c r="I15" s="37" t="s">
        <v>47</v>
      </c>
      <c r="J15" s="45" t="s">
        <v>2317</v>
      </c>
      <c r="K15" s="45" t="s">
        <v>1022</v>
      </c>
      <c r="L15" s="45" t="s">
        <v>1021</v>
      </c>
      <c r="M15" s="55">
        <v>1</v>
      </c>
      <c r="N15" s="46" t="str">
        <f>"&lt;wpt lat="""&amp;G15&amp;""" lon="""&amp;H15&amp;"""&gt;&lt;ele&gt;"&amp;F15&amp;"&lt;/ele&gt;&lt;name&gt;"&amp;D15&amp;"&lt;/name&gt;&lt;desc&gt;Nombre oficial: "&amp;E15&amp;"&amp;#10;Altitud: "&amp;F15&amp;" m &amp;#10;Dificultad: "&amp;I15&amp;"&amp;#10;Más información: "&amp;J15&amp;"&lt;/desc&gt;&lt;/wpt&gt;"</f>
        <v>&lt;wpt lat="42.639574" lon="0.641338"&gt;&lt;ele&gt;3353&lt;/ele&gt;&lt;name&gt;Pico Maldito&lt;/name&gt;&lt;desc&gt;Nombre oficial: &amp;#10;Altitud: 3353 m &amp;#10;Dificultad: PD+&amp;#10;Más información: 2025: Sostremetries 3.353,4 m, pero 8,1 prominencia&lt;/desc&gt;&lt;/wpt&gt;</v>
      </c>
      <c r="O15" s="48" t="str">
        <f>HYPERLINK("https://www.openstreetmap.org/edit#map=18/"&amp;G15 &amp; "/"&amp; H15 )</f>
        <v>https://www.openstreetmap.org/edit#map=18/42.639574/0.641338</v>
      </c>
      <c r="P15" s="31" t="str">
        <f>"&lt;a href='https://www.windy.com/"&amp;G15&amp;"/"&amp;H15&amp;"/wind?"&amp;G15&amp;","&amp;H15&amp;",13' target='_blank'&gt;&lt;img src='/wp-content/uploads/icono-windy-small.png' alt='Windy' title='Viento Windy'&gt;&lt;/a&gt;"</f>
        <v>&lt;a href='https://www.windy.com/42.639574/0.641338/wind?42.639574,0.641338,13' target='_blank'&gt;&lt;img src='/wp-content/uploads/icono-windy-small.png' alt='Windy' title='Viento Windy'&gt;&lt;/a&gt;</v>
      </c>
      <c r="Q15" s="47" t="str">
        <f>HYPERLINK("https://www.windy.com/"&amp;G15&amp;"/"&amp;H15&amp;"/wind?"&amp;G15&amp;","&amp;H15&amp;",13")</f>
        <v>https://www.windy.com/42.639574/0.641338/wind?42.639574,0.641338,13</v>
      </c>
      <c r="R15" s="31" t="str">
        <f>"&lt;a href='https://www.meteoblue.com/es/tiempo/pronostico/multimodel/"&amp;G15 &amp; "N" &amp; H15 &amp; "E" &amp; "' target='_blank'&gt;" &amp;"&lt;img src='/wp-content/uploads/icono-meteoblue-small.png' alt='Meteoblue' title='Multimodel Meteoblue'&gt;" &amp; "&lt;/a&gt;"</f>
        <v>&lt;a href='https://www.meteoblue.com/es/tiempo/pronostico/multimodel/42.639574N0.641338E' target='_blank'&gt;&lt;img src='/wp-content/uploads/icono-meteoblue-small.png' alt='Meteoblue' title='Multimodel Meteoblue'&gt;&lt;/a&gt;</v>
      </c>
      <c r="S15" s="47" t="str">
        <f>HYPERLINK("https://www.meteoblue.com/es/tiempo/pronostico/multimodel/"&amp;G15 &amp; "N" &amp; H15 &amp; "E")</f>
        <v>https://www.meteoblue.com/es/tiempo/pronostico/multimodel/42.639574N0.641338E</v>
      </c>
      <c r="T15" s="31" t="str">
        <f>"&lt;a href='https://brouter.de/brouter-web/#map=13/"&amp;G15&amp;"/"&amp;H15&amp;"/OpenTopoMap&amp;pois="&amp;H15&amp;","&amp;G15&amp; "' target='_blank'&gt;" &amp;"&lt;img src='/wp-content/uploads/icono-mapa-topografico-small.png' alt='Mapa topográfico brouter.de' title='Mapa topográfico brouter.de'&gt;" &amp; "&lt;/a&gt;"</f>
        <v>&lt;a href='https://brouter.de/brouter-web/#map=13/42.639574/0.641338/OpenTopoMap&amp;pois=0.641338,42.639574' target='_blank'&gt;&lt;img src='/wp-content/uploads/icono-mapa-topografico-small.png' alt='Mapa topográfico brouter.de' title='Mapa topográfico brouter.de'&gt;&lt;/a&gt;</v>
      </c>
      <c r="U15" s="47" t="str">
        <f>HYPERLINK("https://brouter.de/brouter-web/#map=13/"&amp;G15&amp;"/"&amp;H15&amp;"/OpenTopoMap&amp;pois="&amp;H15&amp;","&amp;G15)</f>
        <v>https://brouter.de/brouter-web/#map=13/42.639574/0.641338/OpenTopoMap&amp;pois=0.641338,42.639574</v>
      </c>
      <c r="V15" s="31" t="str">
        <f>"&lt;a href='https://gpx.studio/app#13/"&amp;G15&amp;"/"&amp;H15&amp;"' target='_blank'&gt;" &amp;"&lt;img src='/wp-content/uploads/icono-mapa-topografico-gpx-studio-small.png' alt='Mapa topográfico gpx.studio' title='Mapa topográfico gpx.studio'&gt;" &amp; "&lt;/a&gt;"</f>
        <v>&lt;a href='https://gpx.studio/app#13/42.639574/0.641338' target='_blank'&gt;&lt;img src='/wp-content/uploads/icono-mapa-topografico-gpx-studio-small.png' alt='Mapa topográfico gpx.studio' title='Mapa topográfico gpx.studio'&gt;&lt;/a&gt;</v>
      </c>
      <c r="W15" s="47" t="str">
        <f>HYPERLINK("https://gpx.studio/app#13/"&amp;G15&amp;"/"&amp;H15)</f>
        <v>https://gpx.studio/app#13/42.639574/0.641338</v>
      </c>
      <c r="X15" s="47" t="str">
        <f>HYPERLINK("https://nakarte.me/#m=13/"&amp;G15&amp;"/"&amp;H15&amp;"&amp;l=Czt/Sa")</f>
        <v>https://nakarte.me/#m=13/42.639574/0.641338&amp;l=Czt/Sa</v>
      </c>
      <c r="Y15" s="31" t="str">
        <f>"&lt;a href='https://www.google.com/maps/dir/42.8664,-2.6852/" &amp; G15&amp; "," &amp; H15 &amp; "' target='_blank'&gt;" &amp;"&lt;img src='/wp-content/uploads/icono-navegacion-google-maps-small.png' alt='Navegación Google Maps' title='Navegación Google Maps'&gt;" &amp; "&lt;/a&gt;"</f>
        <v>&lt;a href='https://www.google.com/maps/dir/42.8664,-2.6852/42.639574,0.641338' target='_blank'&gt;&lt;img src='/wp-content/uploads/icono-navegacion-google-maps-small.png' alt='Navegación Google Maps' title='Navegación Google Maps'&gt;&lt;/a&gt;</v>
      </c>
      <c r="Z15" s="46" t="str">
        <f>"&lt;a style='display: block; text-align: center; padding: 0px 0; font-size: 1.4em;' href='https://tresmiles.es/mapa.html?lat="&amp;G15&amp;"&amp;lon="&amp;H15&amp;"&amp;zoom=17'&gt;&lt;img src='/wp-content/uploads/icono-mapa-topografico-small.png' alt='Mapa' title='Mapa'&gt;&lt;/a&gt;"</f>
        <v>&lt;a style='display: block; text-align: center; padding: 0px 0; font-size: 1.4em;' href='https://tresmiles.es/mapa.html?lat=42.639574&amp;lon=0.641338&amp;zoom=17'&gt;&lt;img src='/wp-content/uploads/icono-mapa-topografico-small.png' alt='Mapa' title='Mapa'&gt;&lt;/a&gt;</v>
      </c>
      <c r="AA15" s="46" t="str">
        <f>IF(J15="",
"",
"&lt;div style='display: block; text-align: center; padding: 0px 0; font-size: 1.4em;'&gt;"&amp;
"&lt;a href='#!' class='open-popup' data-info='"&amp;"ℹ "&amp;J15&amp;"'&gt;"&amp;
"&lt;img src='/wp-content/uploads/icono-informacion-small.png' alt='Más información' title='Más información'&gt;"
&amp;"&lt;/a&gt;&lt;/div&gt;"
)</f>
        <v>&lt;div style='display: block; text-align: center; padding: 0px 0; font-size: 1.4em;'&gt;&lt;a href='#!' class='open-popup' data-info='ℹ 2025: Sostremetries 3.353,4 m, pero 8,1 prominencia'&gt;&lt;img src='/wp-content/uploads/icono-informacion-small.png' alt='Más información' title='Más información'&gt;&lt;/a&gt;&lt;/div&gt;</v>
      </c>
    </row>
    <row r="16" spans="1:27" ht="14.5" customHeight="1" x14ac:dyDescent="0.35">
      <c r="A16" s="32" t="s">
        <v>1025</v>
      </c>
      <c r="B16" s="32" t="s">
        <v>6</v>
      </c>
      <c r="C16" s="32" t="s">
        <v>1897</v>
      </c>
      <c r="D16" s="33" t="s">
        <v>28</v>
      </c>
      <c r="E16" s="37" t="s">
        <v>4</v>
      </c>
      <c r="F16" s="36">
        <v>3062</v>
      </c>
      <c r="G16" s="37" t="s">
        <v>1222</v>
      </c>
      <c r="H16" s="37" t="s">
        <v>1223</v>
      </c>
      <c r="I16" s="37" t="s">
        <v>50</v>
      </c>
      <c r="J16" s="45" t="s">
        <v>2318</v>
      </c>
      <c r="K16" s="45" t="s">
        <v>1022</v>
      </c>
      <c r="L16" s="45" t="s">
        <v>1021</v>
      </c>
      <c r="M16" s="55">
        <v>2</v>
      </c>
      <c r="N16" s="46" t="str">
        <f>"&lt;wpt lat="""&amp;G16&amp;""" lon="""&amp;H16&amp;"""&gt;&lt;ele&gt;"&amp;F16&amp;"&lt;/ele&gt;&lt;name&gt;"&amp;D16&amp;"&lt;/name&gt;&lt;desc&gt;Nombre oficial: "&amp;E16&amp;"&amp;#10;Altitud: "&amp;F16&amp;" m &amp;#10;Dificultad: "&amp;I16&amp;"&amp;#10;Más información: "&amp;J16&amp;"&lt;/desc&gt;&lt;/wpt&gt;"</f>
        <v>&lt;wpt lat="42.593908" lon="0.652350"&gt;&lt;ele&gt;3062&lt;/ele&gt;&lt;name&gt;Tuca de las Culebras&lt;/name&gt;&lt;desc&gt;Nombre oficial: &amp;#10;Altitud: 3062 m &amp;#10;Dificultad: F+&amp;#10;Más información: 2025: Sostremetries 3.052,7 m, pero 7,7 m prominencia&lt;/desc&gt;&lt;/wpt&gt;</v>
      </c>
      <c r="O16" s="48" t="str">
        <f>HYPERLINK("https://www.openstreetmap.org/edit#map=18/"&amp;G16 &amp; "/"&amp; H16 )</f>
        <v>https://www.openstreetmap.org/edit#map=18/42.593908/0.652350</v>
      </c>
      <c r="P16" s="31" t="str">
        <f>"&lt;a href='https://www.windy.com/"&amp;G16&amp;"/"&amp;H16&amp;"/wind?"&amp;G16&amp;","&amp;H16&amp;",13' target='_blank'&gt;&lt;img src='/wp-content/uploads/icono-windy-small.png' alt='Windy' title='Viento Windy'&gt;&lt;/a&gt;"</f>
        <v>&lt;a href='https://www.windy.com/42.593908/0.652350/wind?42.593908,0.652350,13' target='_blank'&gt;&lt;img src='/wp-content/uploads/icono-windy-small.png' alt='Windy' title='Viento Windy'&gt;&lt;/a&gt;</v>
      </c>
      <c r="Q16" s="47" t="str">
        <f>HYPERLINK("https://www.windy.com/"&amp;G16&amp;"/"&amp;H16&amp;"/wind?"&amp;G16&amp;","&amp;H16&amp;",13")</f>
        <v>https://www.windy.com/42.593908/0.652350/wind?42.593908,0.652350,13</v>
      </c>
      <c r="R16" s="31" t="str">
        <f>"&lt;a href='https://www.meteoblue.com/es/tiempo/pronostico/multimodel/"&amp;G16 &amp; "N" &amp; H16 &amp; "E" &amp; "' target='_blank'&gt;" &amp;"&lt;img src='/wp-content/uploads/icono-meteoblue-small.png' alt='Meteoblue' title='Multimodel Meteoblue'&gt;" &amp; "&lt;/a&gt;"</f>
        <v>&lt;a href='https://www.meteoblue.com/es/tiempo/pronostico/multimodel/42.593908N0.652350E' target='_blank'&gt;&lt;img src='/wp-content/uploads/icono-meteoblue-small.png' alt='Meteoblue' title='Multimodel Meteoblue'&gt;&lt;/a&gt;</v>
      </c>
      <c r="S16" s="47" t="str">
        <f>HYPERLINK("https://www.meteoblue.com/es/tiempo/pronostico/multimodel/"&amp;G16 &amp; "N" &amp; H16 &amp; "E")</f>
        <v>https://www.meteoblue.com/es/tiempo/pronostico/multimodel/42.593908N0.652350E</v>
      </c>
      <c r="T16" s="31" t="str">
        <f>"&lt;a href='https://brouter.de/brouter-web/#map=13/"&amp;G16&amp;"/"&amp;H16&amp;"/OpenTopoMap&amp;pois="&amp;H16&amp;","&amp;G16&amp; "' target='_blank'&gt;" &amp;"&lt;img src='/wp-content/uploads/icono-mapa-topografico-small.png' alt='Mapa topográfico brouter.de' title='Mapa topográfico brouter.de'&gt;" &amp; "&lt;/a&gt;"</f>
        <v>&lt;a href='https://brouter.de/brouter-web/#map=13/42.593908/0.652350/OpenTopoMap&amp;pois=0.652350,42.593908' target='_blank'&gt;&lt;img src='/wp-content/uploads/icono-mapa-topografico-small.png' alt='Mapa topográfico brouter.de' title='Mapa topográfico brouter.de'&gt;&lt;/a&gt;</v>
      </c>
      <c r="U16" s="47" t="str">
        <f>HYPERLINK("https://brouter.de/brouter-web/#map=13/"&amp;G16&amp;"/"&amp;H16&amp;"/OpenTopoMap&amp;pois="&amp;H16&amp;","&amp;G16)</f>
        <v>https://brouter.de/brouter-web/#map=13/42.593908/0.652350/OpenTopoMap&amp;pois=0.652350,42.593908</v>
      </c>
      <c r="V16" s="31" t="str">
        <f>"&lt;a href='https://gpx.studio/app#13/"&amp;G16&amp;"/"&amp;H16&amp;"' target='_blank'&gt;" &amp;"&lt;img src='/wp-content/uploads/icono-mapa-topografico-gpx-studio-small.png' alt='Mapa topográfico gpx.studio' title='Mapa topográfico gpx.studio'&gt;" &amp; "&lt;/a&gt;"</f>
        <v>&lt;a href='https://gpx.studio/app#13/42.593908/0.652350' target='_blank'&gt;&lt;img src='/wp-content/uploads/icono-mapa-topografico-gpx-studio-small.png' alt='Mapa topográfico gpx.studio' title='Mapa topográfico gpx.studio'&gt;&lt;/a&gt;</v>
      </c>
      <c r="W16" s="47" t="str">
        <f>HYPERLINK("https://gpx.studio/app#13/"&amp;G16&amp;"/"&amp;H16)</f>
        <v>https://gpx.studio/app#13/42.593908/0.652350</v>
      </c>
      <c r="X16" s="47" t="str">
        <f>HYPERLINK("https://nakarte.me/#m=13/"&amp;G16&amp;"/"&amp;H16&amp;"&amp;l=Czt/Sa")</f>
        <v>https://nakarte.me/#m=13/42.593908/0.652350&amp;l=Czt/Sa</v>
      </c>
      <c r="Y16" s="31" t="str">
        <f>"&lt;a href='https://www.google.com/maps/dir/42.8664,-2.6852/" &amp; G16&amp; "," &amp; H16 &amp; "' target='_blank'&gt;" &amp;"&lt;img src='/wp-content/uploads/icono-navegacion-google-maps-small.png' alt='Navegación Google Maps' title='Navegación Google Maps'&gt;" &amp; "&lt;/a&gt;"</f>
        <v>&lt;a href='https://www.google.com/maps/dir/42.8664,-2.6852/42.593908,0.652350' target='_blank'&gt;&lt;img src='/wp-content/uploads/icono-navegacion-google-maps-small.png' alt='Navegación Google Maps' title='Navegación Google Maps'&gt;&lt;/a&gt;</v>
      </c>
      <c r="Z16" s="46" t="str">
        <f>"&lt;a style='display: block; text-align: center; padding: 0px 0; font-size: 1.4em;' href='https://tresmiles.es/mapa.html?lat="&amp;G16&amp;"&amp;lon="&amp;H16&amp;"&amp;zoom=17'&gt;&lt;img src='/wp-content/uploads/icono-mapa-topografico-small.png' alt='Mapa' title='Mapa'&gt;&lt;/a&gt;"</f>
        <v>&lt;a style='display: block; text-align: center; padding: 0px 0; font-size: 1.4em;' href='https://tresmiles.es/mapa.html?lat=42.593908&amp;lon=0.652350&amp;zoom=17'&gt;&lt;img src='/wp-content/uploads/icono-mapa-topografico-small.png' alt='Mapa' title='Mapa'&gt;&lt;/a&gt;</v>
      </c>
      <c r="AA16" s="46" t="str">
        <f>IF(J16="",
"",
"&lt;div style='display: block; text-align: center; padding: 0px 0; font-size: 1.4em;'&gt;"&amp;
"&lt;a href='#!' class='open-popup' data-info='"&amp;"ℹ "&amp;J16&amp;"'&gt;"&amp;
"&lt;img src='/wp-content/uploads/icono-informacion-small.png' alt='Más información' title='Más información'&gt;"
&amp;"&lt;/a&gt;&lt;/div&gt;"
)</f>
        <v>&lt;div style='display: block; text-align: center; padding: 0px 0; font-size: 1.4em;'&gt;&lt;a href='#!' class='open-popup' data-info='ℹ 2025: Sostremetries 3.052,7 m, pero 7,7 m prominencia'&gt;&lt;img src='/wp-content/uploads/icono-informacion-small.png' alt='Más información' title='Más información'&gt;&lt;/a&gt;&lt;/div&gt;</v>
      </c>
    </row>
    <row r="17" spans="7:8" ht="14.5" customHeight="1" x14ac:dyDescent="0.35">
      <c r="G17"/>
      <c r="H17"/>
    </row>
    <row r="125" spans="10:10" ht="14.5" customHeight="1" x14ac:dyDescent="0.35">
      <c r="J125" s="28"/>
    </row>
    <row r="166" spans="6:7" ht="14.5" customHeight="1" x14ac:dyDescent="0.35">
      <c r="F166" s="42"/>
      <c r="G166" s="29"/>
    </row>
    <row r="167" spans="6:7" ht="14.5" customHeight="1" x14ac:dyDescent="0.35">
      <c r="F167" s="42"/>
      <c r="G167" s="29"/>
    </row>
    <row r="169" spans="6:7" ht="14.5" customHeight="1" x14ac:dyDescent="0.35">
      <c r="F169" s="42"/>
      <c r="G169" s="29"/>
    </row>
    <row r="170" spans="6:7" ht="14.5" customHeight="1" x14ac:dyDescent="0.35">
      <c r="F170" s="42"/>
      <c r="G170" s="29"/>
    </row>
    <row r="171" spans="6:7" ht="14.5" customHeight="1" x14ac:dyDescent="0.35">
      <c r="F171" s="42"/>
      <c r="G171" s="29"/>
    </row>
    <row r="174" spans="6:7" ht="14.5" customHeight="1" x14ac:dyDescent="0.35">
      <c r="F174" s="42"/>
      <c r="G174" s="29"/>
    </row>
    <row r="177" spans="6:7" ht="14.5" customHeight="1" x14ac:dyDescent="0.35">
      <c r="F177" s="42"/>
      <c r="G177" s="29"/>
    </row>
    <row r="178" spans="6:7" ht="14.5" customHeight="1" x14ac:dyDescent="0.35">
      <c r="F178" s="42"/>
      <c r="G178" s="29"/>
    </row>
    <row r="391" spans="6:7" ht="14.5" customHeight="1" x14ac:dyDescent="0.35">
      <c r="F391" s="42"/>
      <c r="G391" s="29"/>
    </row>
    <row r="394" spans="6:7" ht="14.5" customHeight="1" x14ac:dyDescent="0.35">
      <c r="F394" s="42"/>
      <c r="G394" s="29"/>
    </row>
    <row r="396" spans="6:7" ht="14.5" customHeight="1" x14ac:dyDescent="0.35">
      <c r="F396" s="42"/>
      <c r="G396" s="29"/>
    </row>
    <row r="398" spans="6:7" ht="14.5" customHeight="1" x14ac:dyDescent="0.35">
      <c r="F398" s="42"/>
      <c r="G398" s="29"/>
    </row>
    <row r="399" spans="6:7" ht="14.5" customHeight="1" x14ac:dyDescent="0.35">
      <c r="F399" s="42"/>
      <c r="G399" s="29"/>
    </row>
    <row r="401" spans="6:7" ht="14.5" customHeight="1" x14ac:dyDescent="0.35">
      <c r="F401" s="42"/>
      <c r="G401" s="29"/>
    </row>
    <row r="402" spans="6:7" ht="14.5" customHeight="1" x14ac:dyDescent="0.35">
      <c r="F402" s="42"/>
      <c r="G402" s="29"/>
    </row>
    <row r="403" spans="6:7" ht="14.5" customHeight="1" x14ac:dyDescent="0.35">
      <c r="F403" s="42"/>
      <c r="G403" s="29"/>
    </row>
    <row r="407" spans="6:7" ht="14.5" customHeight="1" x14ac:dyDescent="0.35">
      <c r="F407" s="42"/>
      <c r="G407" s="29"/>
    </row>
    <row r="409" spans="6:7" ht="14.5" customHeight="1" x14ac:dyDescent="0.35">
      <c r="F409" s="42"/>
      <c r="G409" s="29"/>
    </row>
    <row r="471" spans="6:7" ht="14.5" customHeight="1" x14ac:dyDescent="0.35">
      <c r="F471" s="42"/>
      <c r="G471" s="29"/>
    </row>
    <row r="480" spans="6:7" ht="14.5" customHeight="1" x14ac:dyDescent="0.35">
      <c r="F480" s="42"/>
      <c r="G480" s="29"/>
    </row>
    <row r="487" spans="6:7" ht="14.5" customHeight="1" x14ac:dyDescent="0.35">
      <c r="F487" s="42"/>
      <c r="G487" s="29"/>
    </row>
    <row r="488" spans="6:7" ht="14.5" customHeight="1" x14ac:dyDescent="0.35">
      <c r="F488" s="42"/>
      <c r="G488" s="29"/>
    </row>
    <row r="520" spans="6:7" ht="14.5" customHeight="1" x14ac:dyDescent="0.35">
      <c r="F520" s="42"/>
      <c r="G520" s="29"/>
    </row>
    <row r="535" spans="6:7" ht="14.5" customHeight="1" x14ac:dyDescent="0.35">
      <c r="F535" s="42"/>
      <c r="G535" s="29"/>
    </row>
    <row r="536" spans="6:7" ht="14.5" customHeight="1" x14ac:dyDescent="0.35">
      <c r="F536" s="42"/>
      <c r="G536" s="29"/>
    </row>
    <row r="538" spans="6:7" ht="14.5" customHeight="1" x14ac:dyDescent="0.35">
      <c r="F538" s="42"/>
      <c r="G538" s="29"/>
    </row>
    <row r="544" spans="6:7" ht="14.5" customHeight="1" x14ac:dyDescent="0.35">
      <c r="G544" s="29"/>
    </row>
    <row r="549" spans="6:7" ht="14.5" customHeight="1" x14ac:dyDescent="0.35">
      <c r="F549" s="42"/>
      <c r="G549" s="29"/>
    </row>
    <row r="557" spans="6:7" ht="14.5" customHeight="1" x14ac:dyDescent="0.35">
      <c r="F557" s="42"/>
      <c r="G557" s="29"/>
    </row>
  </sheetData>
  <conditionalFormatting sqref="M15:M16">
    <cfRule type="expression" dxfId="1" priority="1">
      <formula>$M15=0</formula>
    </cfRule>
  </conditionalFormatting>
  <pageMargins left="0.7" right="0.7" top="0.75" bottom="0.75" header="0.3" footer="0.3"/>
  <pageSetup paperSize="9"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9F947-FD99-4A43-91E2-DD65BC041F4F}">
  <dimension ref="A1:AA44"/>
  <sheetViews>
    <sheetView workbookViewId="0">
      <selection activeCell="A15" sqref="A15"/>
    </sheetView>
  </sheetViews>
  <sheetFormatPr baseColWidth="10" defaultRowHeight="15.5" x14ac:dyDescent="0.35"/>
  <cols>
    <col min="1" max="1" width="27.9140625" customWidth="1"/>
    <col min="2" max="2" width="8.83203125" bestFit="1" customWidth="1"/>
    <col min="3" max="3" width="26.5" customWidth="1"/>
    <col min="4" max="4" width="22.83203125" customWidth="1"/>
    <col min="5" max="5" width="31.33203125" customWidth="1"/>
    <col min="6" max="6" width="24.08203125" bestFit="1" customWidth="1"/>
    <col min="7" max="7" width="9.58203125" customWidth="1"/>
    <col min="8" max="8" width="9.83203125" customWidth="1"/>
    <col min="10" max="10" width="11.08203125" bestFit="1" customWidth="1"/>
  </cols>
  <sheetData>
    <row r="1" spans="1:27" x14ac:dyDescent="0.35">
      <c r="A1" s="2" t="s">
        <v>2249</v>
      </c>
      <c r="B1" s="8"/>
    </row>
    <row r="2" spans="1:27" x14ac:dyDescent="0.35">
      <c r="A2" t="s">
        <v>1596</v>
      </c>
      <c r="B2" s="8" t="s">
        <v>1595</v>
      </c>
    </row>
    <row r="3" spans="1:27" x14ac:dyDescent="0.35">
      <c r="A3" t="s">
        <v>1594</v>
      </c>
      <c r="B3" s="8" t="s">
        <v>560</v>
      </c>
    </row>
    <row r="4" spans="1:27" x14ac:dyDescent="0.35">
      <c r="A4" t="s">
        <v>1601</v>
      </c>
      <c r="B4" s="8" t="s">
        <v>1593</v>
      </c>
    </row>
    <row r="5" spans="1:27" x14ac:dyDescent="0.35">
      <c r="A5" t="s">
        <v>1597</v>
      </c>
      <c r="B5" s="8" t="s">
        <v>1598</v>
      </c>
    </row>
    <row r="6" spans="1:27" x14ac:dyDescent="0.35">
      <c r="A6" s="42" t="s">
        <v>1599</v>
      </c>
      <c r="B6" s="8" t="s">
        <v>1600</v>
      </c>
    </row>
    <row r="7" spans="1:27" x14ac:dyDescent="0.35">
      <c r="A7" s="42" t="s">
        <v>2289</v>
      </c>
      <c r="B7" s="8" t="s">
        <v>2288</v>
      </c>
    </row>
    <row r="8" spans="1:27" x14ac:dyDescent="0.35">
      <c r="A8" t="s">
        <v>1603</v>
      </c>
      <c r="B8" s="8" t="s">
        <v>1604</v>
      </c>
    </row>
    <row r="9" spans="1:27" x14ac:dyDescent="0.35">
      <c r="A9" t="s">
        <v>2252</v>
      </c>
      <c r="B9" s="8" t="s">
        <v>2253</v>
      </c>
    </row>
    <row r="10" spans="1:27" ht="15.5" customHeight="1" x14ac:dyDescent="0.35">
      <c r="A10" t="s">
        <v>2248</v>
      </c>
      <c r="B10" t="s">
        <v>2251</v>
      </c>
      <c r="C10" s="67" t="s">
        <v>1917</v>
      </c>
    </row>
    <row r="11" spans="1:27" ht="14.5" customHeight="1" x14ac:dyDescent="0.35">
      <c r="A11" t="s">
        <v>2250</v>
      </c>
    </row>
    <row r="13" spans="1:27" x14ac:dyDescent="0.35">
      <c r="A13" t="s">
        <v>2254</v>
      </c>
    </row>
    <row r="14" spans="1:27" x14ac:dyDescent="0.35">
      <c r="A14" s="57" t="s">
        <v>2485</v>
      </c>
      <c r="B14" s="32"/>
      <c r="C14" s="32"/>
      <c r="D14" s="32"/>
    </row>
    <row r="16" spans="1:27" ht="14.5" customHeight="1" x14ac:dyDescent="0.35">
      <c r="A16" s="32" t="s">
        <v>1025</v>
      </c>
      <c r="B16" s="32" t="s">
        <v>6</v>
      </c>
      <c r="C16" s="32" t="s">
        <v>1897</v>
      </c>
      <c r="D16" s="33" t="s">
        <v>956</v>
      </c>
      <c r="E16" s="39" t="s">
        <v>561</v>
      </c>
      <c r="F16" s="34">
        <v>3270</v>
      </c>
      <c r="G16" s="43" t="s">
        <v>679</v>
      </c>
      <c r="H16" s="40" t="s">
        <v>680</v>
      </c>
      <c r="I16" s="43"/>
      <c r="J16" s="43" t="s">
        <v>2255</v>
      </c>
      <c r="K16" s="45" t="s">
        <v>1021</v>
      </c>
      <c r="L16" s="45" t="s">
        <v>1022</v>
      </c>
      <c r="M16" s="55">
        <v>0</v>
      </c>
      <c r="N16" s="46" t="s">
        <v>2329</v>
      </c>
      <c r="O16" s="48" t="s">
        <v>2330</v>
      </c>
      <c r="P16" s="31" t="s">
        <v>2331</v>
      </c>
      <c r="Q16" s="47" t="s">
        <v>2332</v>
      </c>
      <c r="R16" s="31" t="s">
        <v>2333</v>
      </c>
      <c r="S16" s="47" t="s">
        <v>2334</v>
      </c>
      <c r="T16" s="31" t="s">
        <v>2335</v>
      </c>
      <c r="U16" s="47" t="s">
        <v>2336</v>
      </c>
      <c r="V16" s="31" t="s">
        <v>2337</v>
      </c>
      <c r="W16" s="47" t="s">
        <v>2338</v>
      </c>
      <c r="X16" s="47" t="s">
        <v>2339</v>
      </c>
      <c r="Y16" s="31" t="s">
        <v>2340</v>
      </c>
      <c r="Z16" s="46" t="s">
        <v>1681</v>
      </c>
      <c r="AA16" s="46" t="s">
        <v>2271</v>
      </c>
    </row>
    <row r="17" spans="1:27" ht="14.5" customHeight="1" x14ac:dyDescent="0.35">
      <c r="A17" s="32" t="s">
        <v>1025</v>
      </c>
      <c r="B17" s="32" t="s">
        <v>6</v>
      </c>
      <c r="C17" s="32" t="s">
        <v>1897</v>
      </c>
      <c r="D17" s="33" t="s">
        <v>957</v>
      </c>
      <c r="E17" s="39" t="s">
        <v>562</v>
      </c>
      <c r="F17" s="34">
        <v>3261</v>
      </c>
      <c r="G17" s="43" t="s">
        <v>685</v>
      </c>
      <c r="H17" s="43" t="s">
        <v>686</v>
      </c>
      <c r="I17" s="43"/>
      <c r="J17" s="43" t="s">
        <v>2256</v>
      </c>
      <c r="K17" s="45" t="s">
        <v>1021</v>
      </c>
      <c r="L17" s="45" t="s">
        <v>1022</v>
      </c>
      <c r="M17" s="55">
        <v>0</v>
      </c>
      <c r="N17" s="46" t="s">
        <v>2341</v>
      </c>
      <c r="O17" s="48" t="s">
        <v>2342</v>
      </c>
      <c r="P17" s="31" t="s">
        <v>2343</v>
      </c>
      <c r="Q17" s="47" t="s">
        <v>2344</v>
      </c>
      <c r="R17" s="31" t="s">
        <v>2345</v>
      </c>
      <c r="S17" s="47" t="s">
        <v>2346</v>
      </c>
      <c r="T17" s="31" t="s">
        <v>2347</v>
      </c>
      <c r="U17" s="47" t="s">
        <v>2348</v>
      </c>
      <c r="V17" s="31" t="s">
        <v>2349</v>
      </c>
      <c r="W17" s="47" t="s">
        <v>2350</v>
      </c>
      <c r="X17" s="47" t="s">
        <v>2351</v>
      </c>
      <c r="Y17" s="31" t="s">
        <v>2352</v>
      </c>
      <c r="Z17" s="46" t="s">
        <v>1684</v>
      </c>
      <c r="AA17" s="46" t="s">
        <v>2272</v>
      </c>
    </row>
    <row r="18" spans="1:27" ht="14.5" customHeight="1" x14ac:dyDescent="0.35">
      <c r="A18" s="32" t="s">
        <v>1025</v>
      </c>
      <c r="B18" s="32" t="s">
        <v>6</v>
      </c>
      <c r="C18" s="32" t="s">
        <v>1897</v>
      </c>
      <c r="D18" s="33" t="s">
        <v>1491</v>
      </c>
      <c r="E18" s="33" t="s">
        <v>319</v>
      </c>
      <c r="F18" s="34">
        <v>3261</v>
      </c>
      <c r="G18" s="35" t="s">
        <v>687</v>
      </c>
      <c r="H18" s="35" t="s">
        <v>688</v>
      </c>
      <c r="I18" s="37" t="s">
        <v>46</v>
      </c>
      <c r="J18" s="45"/>
      <c r="K18" s="45" t="s">
        <v>1022</v>
      </c>
      <c r="L18" s="45" t="s">
        <v>1022</v>
      </c>
      <c r="M18" s="55">
        <v>0</v>
      </c>
      <c r="N18" s="46" t="s">
        <v>2353</v>
      </c>
      <c r="O18" s="48" t="s">
        <v>2354</v>
      </c>
      <c r="P18" s="31" t="s">
        <v>2355</v>
      </c>
      <c r="Q18" s="47" t="s">
        <v>2356</v>
      </c>
      <c r="R18" s="31" t="s">
        <v>2357</v>
      </c>
      <c r="S18" s="47" t="s">
        <v>2358</v>
      </c>
      <c r="T18" s="31" t="s">
        <v>2359</v>
      </c>
      <c r="U18" s="47" t="s">
        <v>2360</v>
      </c>
      <c r="V18" s="31" t="s">
        <v>2361</v>
      </c>
      <c r="W18" s="47" t="s">
        <v>2362</v>
      </c>
      <c r="X18" s="47" t="s">
        <v>2363</v>
      </c>
      <c r="Y18" s="31" t="s">
        <v>2364</v>
      </c>
      <c r="Z18" s="46" t="s">
        <v>1683</v>
      </c>
      <c r="AA18" s="46" t="s">
        <v>4</v>
      </c>
    </row>
    <row r="19" spans="1:27" ht="14.5" customHeight="1" x14ac:dyDescent="0.35">
      <c r="A19" s="32" t="s">
        <v>1025</v>
      </c>
      <c r="B19" s="32" t="s">
        <v>6</v>
      </c>
      <c r="C19" s="32" t="s">
        <v>1897</v>
      </c>
      <c r="D19" s="33" t="s">
        <v>1207</v>
      </c>
      <c r="E19" s="37" t="s">
        <v>4</v>
      </c>
      <c r="F19" s="36">
        <v>3235</v>
      </c>
      <c r="G19" s="37" t="s">
        <v>1228</v>
      </c>
      <c r="H19" s="37" t="s">
        <v>1229</v>
      </c>
      <c r="I19" s="37" t="s">
        <v>47</v>
      </c>
      <c r="J19" s="45" t="s">
        <v>2257</v>
      </c>
      <c r="K19" s="45" t="s">
        <v>1022</v>
      </c>
      <c r="L19" s="45" t="s">
        <v>1021</v>
      </c>
      <c r="M19" s="55">
        <v>0</v>
      </c>
      <c r="N19" s="46" t="s">
        <v>2365</v>
      </c>
      <c r="O19" s="48" t="s">
        <v>2366</v>
      </c>
      <c r="P19" s="31" t="s">
        <v>2367</v>
      </c>
      <c r="Q19" s="47" t="s">
        <v>2368</v>
      </c>
      <c r="R19" s="31" t="s">
        <v>2369</v>
      </c>
      <c r="S19" s="47" t="s">
        <v>2370</v>
      </c>
      <c r="T19" s="31" t="s">
        <v>2371</v>
      </c>
      <c r="U19" s="47" t="s">
        <v>2372</v>
      </c>
      <c r="V19" s="31" t="s">
        <v>2373</v>
      </c>
      <c r="W19" s="47" t="s">
        <v>2374</v>
      </c>
      <c r="X19" s="47" t="s">
        <v>2375</v>
      </c>
      <c r="Y19" s="31" t="s">
        <v>2376</v>
      </c>
      <c r="Z19" s="46" t="s">
        <v>1686</v>
      </c>
      <c r="AA19" s="46" t="s">
        <v>2273</v>
      </c>
    </row>
    <row r="20" spans="1:27" ht="14.5" customHeight="1" x14ac:dyDescent="0.35">
      <c r="A20" s="32" t="s">
        <v>1025</v>
      </c>
      <c r="B20" s="32" t="s">
        <v>6</v>
      </c>
      <c r="C20" s="32" t="s">
        <v>1897</v>
      </c>
      <c r="D20" s="33" t="s">
        <v>1195</v>
      </c>
      <c r="E20" s="33" t="s">
        <v>572</v>
      </c>
      <c r="F20" s="34">
        <v>3077</v>
      </c>
      <c r="G20" s="38" t="s">
        <v>1469</v>
      </c>
      <c r="H20" s="38" t="s">
        <v>1470</v>
      </c>
      <c r="I20" s="37" t="s">
        <v>54</v>
      </c>
      <c r="J20" s="51" t="s">
        <v>1468</v>
      </c>
      <c r="K20" s="45" t="s">
        <v>1022</v>
      </c>
      <c r="L20" s="45" t="s">
        <v>1022</v>
      </c>
      <c r="M20" s="55">
        <v>0</v>
      </c>
      <c r="N20" s="46" t="s">
        <v>2377</v>
      </c>
      <c r="O20" s="48" t="s">
        <v>2378</v>
      </c>
      <c r="P20" s="31" t="s">
        <v>2379</v>
      </c>
      <c r="Q20" s="47" t="s">
        <v>2380</v>
      </c>
      <c r="R20" s="31" t="s">
        <v>2381</v>
      </c>
      <c r="S20" s="47" t="s">
        <v>2382</v>
      </c>
      <c r="T20" s="31" t="s">
        <v>2383</v>
      </c>
      <c r="U20" s="47" t="s">
        <v>2384</v>
      </c>
      <c r="V20" s="31" t="s">
        <v>2385</v>
      </c>
      <c r="W20" s="47" t="s">
        <v>2386</v>
      </c>
      <c r="X20" s="47" t="s">
        <v>2387</v>
      </c>
      <c r="Y20" s="31" t="s">
        <v>2388</v>
      </c>
      <c r="Z20" s="46" t="s">
        <v>1706</v>
      </c>
      <c r="AA20" s="46" t="s">
        <v>1639</v>
      </c>
    </row>
    <row r="21" spans="1:27" ht="14.5" customHeight="1" x14ac:dyDescent="0.35">
      <c r="A21" s="32" t="s">
        <v>1025</v>
      </c>
      <c r="B21" s="32" t="s">
        <v>6</v>
      </c>
      <c r="C21" s="32" t="s">
        <v>1897</v>
      </c>
      <c r="D21" s="33" t="s">
        <v>956</v>
      </c>
      <c r="E21" s="39" t="s">
        <v>322</v>
      </c>
      <c r="F21" s="34">
        <v>3022</v>
      </c>
      <c r="G21" s="43" t="s">
        <v>910</v>
      </c>
      <c r="H21" s="43" t="s">
        <v>911</v>
      </c>
      <c r="I21" s="43"/>
      <c r="J21" s="43" t="s">
        <v>2263</v>
      </c>
      <c r="K21" s="45" t="s">
        <v>1021</v>
      </c>
      <c r="L21" s="45" t="s">
        <v>1022</v>
      </c>
      <c r="M21" s="55">
        <v>0</v>
      </c>
      <c r="N21" s="46" t="s">
        <v>2389</v>
      </c>
      <c r="O21" s="48" t="s">
        <v>2390</v>
      </c>
      <c r="P21" s="31" t="s">
        <v>2391</v>
      </c>
      <c r="Q21" s="47" t="s">
        <v>2392</v>
      </c>
      <c r="R21" s="31" t="s">
        <v>2393</v>
      </c>
      <c r="S21" s="47" t="s">
        <v>2394</v>
      </c>
      <c r="T21" s="31" t="s">
        <v>2395</v>
      </c>
      <c r="U21" s="47" t="s">
        <v>2396</v>
      </c>
      <c r="V21" s="31" t="s">
        <v>2397</v>
      </c>
      <c r="W21" s="47" t="s">
        <v>2398</v>
      </c>
      <c r="X21" s="47" t="s">
        <v>2399</v>
      </c>
      <c r="Y21" s="31" t="s">
        <v>2400</v>
      </c>
      <c r="Z21" s="46" t="s">
        <v>1719</v>
      </c>
      <c r="AA21" s="46" t="s">
        <v>2279</v>
      </c>
    </row>
    <row r="22" spans="1:27" ht="14.5" customHeight="1" x14ac:dyDescent="0.35">
      <c r="A22" s="32" t="s">
        <v>1025</v>
      </c>
      <c r="B22" s="32" t="s">
        <v>6</v>
      </c>
      <c r="C22" s="32" t="s">
        <v>1898</v>
      </c>
      <c r="D22" s="33" t="s">
        <v>973</v>
      </c>
      <c r="E22" s="33" t="s">
        <v>107</v>
      </c>
      <c r="F22" s="34">
        <v>3006</v>
      </c>
      <c r="G22" s="38" t="s">
        <v>942</v>
      </c>
      <c r="H22" s="38" t="s">
        <v>943</v>
      </c>
      <c r="I22" s="37"/>
      <c r="J22" s="45" t="s">
        <v>2290</v>
      </c>
      <c r="K22" s="45" t="s">
        <v>1021</v>
      </c>
      <c r="L22" s="45" t="s">
        <v>1022</v>
      </c>
      <c r="M22" s="55">
        <v>0</v>
      </c>
      <c r="N22" s="46" t="s">
        <v>2401</v>
      </c>
      <c r="O22" s="48" t="s">
        <v>2402</v>
      </c>
      <c r="P22" s="31" t="s">
        <v>2403</v>
      </c>
      <c r="Q22" s="47" t="s">
        <v>2404</v>
      </c>
      <c r="R22" s="31" t="s">
        <v>2405</v>
      </c>
      <c r="S22" s="47" t="s">
        <v>2406</v>
      </c>
      <c r="T22" s="31" t="s">
        <v>2407</v>
      </c>
      <c r="U22" s="47" t="s">
        <v>2408</v>
      </c>
      <c r="V22" s="31" t="s">
        <v>2409</v>
      </c>
      <c r="W22" s="47" t="s">
        <v>2410</v>
      </c>
      <c r="X22" s="47" t="s">
        <v>2411</v>
      </c>
      <c r="Y22" s="31" t="s">
        <v>2412</v>
      </c>
      <c r="Z22" s="46" t="s">
        <v>1738</v>
      </c>
      <c r="AA22" s="46" t="s">
        <v>2291</v>
      </c>
    </row>
    <row r="23" spans="1:27" ht="14.5" customHeight="1" x14ac:dyDescent="0.35">
      <c r="A23" s="32" t="s">
        <v>1025</v>
      </c>
      <c r="B23" s="32" t="s">
        <v>7</v>
      </c>
      <c r="C23" s="32" t="s">
        <v>1899</v>
      </c>
      <c r="D23" s="33" t="s">
        <v>2246</v>
      </c>
      <c r="E23" s="37" t="s">
        <v>2247</v>
      </c>
      <c r="F23" s="36">
        <v>3012</v>
      </c>
      <c r="G23" s="37" t="s">
        <v>2309</v>
      </c>
      <c r="H23" s="37" t="s">
        <v>2310</v>
      </c>
      <c r="I23" s="28" t="s">
        <v>2242</v>
      </c>
      <c r="J23" s="37" t="s">
        <v>2270</v>
      </c>
      <c r="K23" s="45" t="s">
        <v>1021</v>
      </c>
      <c r="L23" s="37"/>
      <c r="M23" s="55">
        <v>0</v>
      </c>
      <c r="N23" s="46" t="s">
        <v>2413</v>
      </c>
      <c r="O23" s="48" t="s">
        <v>2414</v>
      </c>
      <c r="P23" s="31" t="s">
        <v>2415</v>
      </c>
      <c r="Q23" s="47" t="s">
        <v>2416</v>
      </c>
      <c r="R23" s="31" t="s">
        <v>2417</v>
      </c>
      <c r="S23" s="47" t="s">
        <v>2418</v>
      </c>
      <c r="T23" s="31" t="s">
        <v>2419</v>
      </c>
      <c r="U23" s="47" t="s">
        <v>2420</v>
      </c>
      <c r="V23" s="31" t="s">
        <v>2421</v>
      </c>
      <c r="W23" s="47" t="s">
        <v>2422</v>
      </c>
      <c r="X23" s="47" t="s">
        <v>2423</v>
      </c>
      <c r="Y23" s="31" t="s">
        <v>2424</v>
      </c>
      <c r="Z23" s="46" t="s">
        <v>2312</v>
      </c>
      <c r="AA23" s="46" t="s">
        <v>2286</v>
      </c>
    </row>
    <row r="24" spans="1:27" ht="14.5" customHeight="1" x14ac:dyDescent="0.35">
      <c r="A24" s="32" t="s">
        <v>1025</v>
      </c>
      <c r="B24" s="32" t="s">
        <v>6</v>
      </c>
      <c r="C24" s="32" t="s">
        <v>1902</v>
      </c>
      <c r="D24" s="33" t="s">
        <v>232</v>
      </c>
      <c r="E24" s="33" t="s">
        <v>225</v>
      </c>
      <c r="F24" s="34">
        <v>3235</v>
      </c>
      <c r="G24" s="35" t="s">
        <v>697</v>
      </c>
      <c r="H24" s="35" t="s">
        <v>698</v>
      </c>
      <c r="I24" s="37"/>
      <c r="J24" s="45" t="s">
        <v>2290</v>
      </c>
      <c r="K24" s="45" t="s">
        <v>1021</v>
      </c>
      <c r="L24" s="45" t="s">
        <v>1022</v>
      </c>
      <c r="M24" s="55">
        <v>0</v>
      </c>
      <c r="N24" s="46" t="s">
        <v>2425</v>
      </c>
      <c r="O24" s="48" t="s">
        <v>2426</v>
      </c>
      <c r="P24" s="31" t="s">
        <v>2427</v>
      </c>
      <c r="Q24" s="47" t="s">
        <v>2428</v>
      </c>
      <c r="R24" s="31" t="s">
        <v>2429</v>
      </c>
      <c r="S24" s="47" t="s">
        <v>2430</v>
      </c>
      <c r="T24" s="31" t="s">
        <v>2431</v>
      </c>
      <c r="U24" s="47" t="s">
        <v>2432</v>
      </c>
      <c r="V24" s="31" t="s">
        <v>2433</v>
      </c>
      <c r="W24" s="47" t="s">
        <v>2434</v>
      </c>
      <c r="X24" s="47" t="s">
        <v>2435</v>
      </c>
      <c r="Y24" s="31" t="s">
        <v>2436</v>
      </c>
      <c r="Z24" s="46" t="s">
        <v>1770</v>
      </c>
      <c r="AA24" s="46" t="s">
        <v>2291</v>
      </c>
    </row>
    <row r="25" spans="1:27" ht="14.5" customHeight="1" x14ac:dyDescent="0.35">
      <c r="A25" s="32" t="s">
        <v>1025</v>
      </c>
      <c r="B25" s="32" t="s">
        <v>6</v>
      </c>
      <c r="C25" s="32" t="s">
        <v>1902</v>
      </c>
      <c r="D25" s="33" t="s">
        <v>956</v>
      </c>
      <c r="E25" s="33" t="s">
        <v>222</v>
      </c>
      <c r="F25" s="34">
        <v>3189</v>
      </c>
      <c r="G25" s="35" t="s">
        <v>713</v>
      </c>
      <c r="H25" s="35" t="s">
        <v>714</v>
      </c>
      <c r="I25" s="37"/>
      <c r="J25" s="45" t="s">
        <v>2290</v>
      </c>
      <c r="K25" s="45" t="s">
        <v>1021</v>
      </c>
      <c r="L25" s="45" t="s">
        <v>1022</v>
      </c>
      <c r="M25" s="55">
        <v>0</v>
      </c>
      <c r="N25" s="46" t="s">
        <v>2437</v>
      </c>
      <c r="O25" s="48" t="s">
        <v>2438</v>
      </c>
      <c r="P25" s="31" t="s">
        <v>2439</v>
      </c>
      <c r="Q25" s="47" t="s">
        <v>2440</v>
      </c>
      <c r="R25" s="31" t="s">
        <v>2441</v>
      </c>
      <c r="S25" s="47" t="s">
        <v>2442</v>
      </c>
      <c r="T25" s="31" t="s">
        <v>2443</v>
      </c>
      <c r="U25" s="47" t="s">
        <v>2444</v>
      </c>
      <c r="V25" s="31" t="s">
        <v>2445</v>
      </c>
      <c r="W25" s="47" t="s">
        <v>2446</v>
      </c>
      <c r="X25" s="47" t="s">
        <v>2447</v>
      </c>
      <c r="Y25" s="31" t="s">
        <v>2448</v>
      </c>
      <c r="Z25" s="46" t="s">
        <v>1772</v>
      </c>
      <c r="AA25" s="46" t="s">
        <v>2291</v>
      </c>
    </row>
    <row r="26" spans="1:27" ht="14.5" customHeight="1" x14ac:dyDescent="0.35">
      <c r="A26" s="32" t="s">
        <v>1024</v>
      </c>
      <c r="B26" s="32" t="s">
        <v>6</v>
      </c>
      <c r="C26" s="32" t="s">
        <v>1903</v>
      </c>
      <c r="D26" s="33" t="s">
        <v>1139</v>
      </c>
      <c r="E26" s="33" t="s">
        <v>599</v>
      </c>
      <c r="F26" s="34">
        <v>3044</v>
      </c>
      <c r="G26" s="38" t="s">
        <v>864</v>
      </c>
      <c r="H26" s="38" t="s">
        <v>865</v>
      </c>
      <c r="I26" s="37" t="s">
        <v>51</v>
      </c>
      <c r="J26" s="45" t="s">
        <v>59</v>
      </c>
      <c r="K26" s="45" t="s">
        <v>1022</v>
      </c>
      <c r="L26" s="45" t="s">
        <v>1022</v>
      </c>
      <c r="M26" s="55">
        <v>0</v>
      </c>
      <c r="N26" s="46" t="s">
        <v>2449</v>
      </c>
      <c r="O26" s="48" t="s">
        <v>2450</v>
      </c>
      <c r="P26" s="31" t="s">
        <v>2451</v>
      </c>
      <c r="Q26" s="47" t="s">
        <v>2452</v>
      </c>
      <c r="R26" s="31" t="s">
        <v>2453</v>
      </c>
      <c r="S26" s="47" t="s">
        <v>2454</v>
      </c>
      <c r="T26" s="31" t="s">
        <v>2455</v>
      </c>
      <c r="U26" s="47" t="s">
        <v>2456</v>
      </c>
      <c r="V26" s="31" t="s">
        <v>2457</v>
      </c>
      <c r="W26" s="47" t="s">
        <v>2458</v>
      </c>
      <c r="X26" s="47" t="s">
        <v>2459</v>
      </c>
      <c r="Y26" s="31" t="s">
        <v>2460</v>
      </c>
      <c r="Z26" s="46" t="s">
        <v>1816</v>
      </c>
      <c r="AA26" s="46" t="s">
        <v>1659</v>
      </c>
    </row>
    <row r="27" spans="1:27" ht="14.5" customHeight="1" x14ac:dyDescent="0.35">
      <c r="A27" s="32" t="s">
        <v>1025</v>
      </c>
      <c r="B27" s="32" t="s">
        <v>6</v>
      </c>
      <c r="C27" s="32" t="s">
        <v>1903</v>
      </c>
      <c r="D27" s="33" t="s">
        <v>38</v>
      </c>
      <c r="E27" s="37" t="s">
        <v>4</v>
      </c>
      <c r="F27" s="36">
        <v>3001</v>
      </c>
      <c r="G27" s="37" t="s">
        <v>1143</v>
      </c>
      <c r="H27" s="37" t="s">
        <v>1144</v>
      </c>
      <c r="I27" s="37" t="s">
        <v>52</v>
      </c>
      <c r="J27" s="45" t="s">
        <v>1591</v>
      </c>
      <c r="K27" s="45" t="s">
        <v>1021</v>
      </c>
      <c r="L27" s="45" t="s">
        <v>1021</v>
      </c>
      <c r="M27" s="55">
        <v>0</v>
      </c>
      <c r="N27" s="46" t="s">
        <v>2461</v>
      </c>
      <c r="O27" s="48" t="s">
        <v>2462</v>
      </c>
      <c r="P27" s="31" t="s">
        <v>2463</v>
      </c>
      <c r="Q27" s="47" t="s">
        <v>2464</v>
      </c>
      <c r="R27" s="31" t="s">
        <v>2465</v>
      </c>
      <c r="S27" s="47" t="s">
        <v>2466</v>
      </c>
      <c r="T27" s="31" t="s">
        <v>2467</v>
      </c>
      <c r="U27" s="47" t="s">
        <v>2468</v>
      </c>
      <c r="V27" s="31" t="s">
        <v>2469</v>
      </c>
      <c r="W27" s="47" t="s">
        <v>2470</v>
      </c>
      <c r="X27" s="47" t="s">
        <v>2471</v>
      </c>
      <c r="Y27" s="31" t="s">
        <v>2472</v>
      </c>
      <c r="Z27" s="46" t="s">
        <v>1834</v>
      </c>
      <c r="AA27" s="46" t="s">
        <v>1664</v>
      </c>
    </row>
    <row r="28" spans="1:27" ht="14.5" customHeight="1" x14ac:dyDescent="0.35">
      <c r="A28" s="32" t="s">
        <v>1025</v>
      </c>
      <c r="B28" s="32" t="s">
        <v>6</v>
      </c>
      <c r="C28" s="32" t="s">
        <v>1906</v>
      </c>
      <c r="D28" s="33" t="s">
        <v>956</v>
      </c>
      <c r="E28" s="33"/>
      <c r="F28" s="34">
        <v>3247.8</v>
      </c>
      <c r="G28" s="35" t="s">
        <v>2320</v>
      </c>
      <c r="H28" s="35" t="s">
        <v>2321</v>
      </c>
      <c r="I28" s="37"/>
      <c r="J28" s="45" t="s">
        <v>2322</v>
      </c>
      <c r="K28" s="45" t="s">
        <v>1021</v>
      </c>
      <c r="L28" s="45" t="s">
        <v>1021</v>
      </c>
      <c r="M28" s="55">
        <v>0</v>
      </c>
      <c r="N28" s="46" t="s">
        <v>2473</v>
      </c>
      <c r="O28" s="48" t="s">
        <v>2474</v>
      </c>
      <c r="P28" s="31" t="s">
        <v>2475</v>
      </c>
      <c r="Q28" s="47" t="s">
        <v>2476</v>
      </c>
      <c r="R28" s="31" t="s">
        <v>2477</v>
      </c>
      <c r="S28" s="47" t="s">
        <v>2478</v>
      </c>
      <c r="T28" s="31" t="s">
        <v>2479</v>
      </c>
      <c r="U28" s="47" t="s">
        <v>2480</v>
      </c>
      <c r="V28" s="31" t="s">
        <v>2481</v>
      </c>
      <c r="W28" s="47" t="s">
        <v>2482</v>
      </c>
      <c r="X28" s="47" t="s">
        <v>2483</v>
      </c>
      <c r="Y28" s="31" t="s">
        <v>2484</v>
      </c>
      <c r="Z28" s="46" t="s">
        <v>2327</v>
      </c>
      <c r="AA28" s="46" t="s">
        <v>2328</v>
      </c>
    </row>
    <row r="30" spans="1:27" x14ac:dyDescent="0.35">
      <c r="A30" t="s">
        <v>1631</v>
      </c>
    </row>
    <row r="31" spans="1:27" x14ac:dyDescent="0.35">
      <c r="A31" s="58" t="s">
        <v>12</v>
      </c>
      <c r="B31" s="59" t="s">
        <v>1629</v>
      </c>
      <c r="C31" s="60" t="s">
        <v>1630</v>
      </c>
    </row>
    <row r="32" spans="1:27" x14ac:dyDescent="0.35">
      <c r="A32" s="61" t="s">
        <v>13</v>
      </c>
      <c r="B32" s="32">
        <v>51</v>
      </c>
      <c r="C32" s="62">
        <v>3</v>
      </c>
    </row>
    <row r="33" spans="1:3" x14ac:dyDescent="0.35">
      <c r="A33" s="61" t="s">
        <v>14</v>
      </c>
      <c r="B33" s="32">
        <v>19</v>
      </c>
      <c r="C33" s="62">
        <v>0</v>
      </c>
    </row>
    <row r="34" spans="1:3" x14ac:dyDescent="0.35">
      <c r="A34" s="61" t="s">
        <v>15</v>
      </c>
      <c r="B34" s="32">
        <v>5</v>
      </c>
      <c r="C34" s="62">
        <v>0</v>
      </c>
    </row>
    <row r="35" spans="1:3" x14ac:dyDescent="0.35">
      <c r="A35" s="61" t="s">
        <v>16</v>
      </c>
      <c r="B35" s="32">
        <v>13</v>
      </c>
      <c r="C35" s="62">
        <v>0</v>
      </c>
    </row>
    <row r="36" spans="1:3" x14ac:dyDescent="0.35">
      <c r="A36" s="61" t="s">
        <v>17</v>
      </c>
      <c r="B36" s="32">
        <v>7</v>
      </c>
      <c r="C36" s="62">
        <v>0</v>
      </c>
    </row>
    <row r="37" spans="1:3" x14ac:dyDescent="0.35">
      <c r="A37" s="61" t="s">
        <v>18</v>
      </c>
      <c r="B37" s="32">
        <v>24</v>
      </c>
      <c r="C37" s="62">
        <v>0</v>
      </c>
    </row>
    <row r="38" spans="1:3" x14ac:dyDescent="0.35">
      <c r="A38" s="61" t="s">
        <v>19</v>
      </c>
      <c r="B38" s="32">
        <v>41</v>
      </c>
      <c r="C38" s="62">
        <v>2</v>
      </c>
    </row>
    <row r="39" spans="1:3" x14ac:dyDescent="0.35">
      <c r="A39" s="61" t="s">
        <v>20</v>
      </c>
      <c r="B39" s="32">
        <v>19</v>
      </c>
      <c r="C39" s="62">
        <v>0</v>
      </c>
    </row>
    <row r="40" spans="1:3" x14ac:dyDescent="0.35">
      <c r="A40" s="61" t="s">
        <v>21</v>
      </c>
      <c r="B40" s="32">
        <v>8</v>
      </c>
      <c r="C40" s="62">
        <v>0</v>
      </c>
    </row>
    <row r="41" spans="1:3" x14ac:dyDescent="0.35">
      <c r="A41" s="61" t="s">
        <v>22</v>
      </c>
      <c r="B41" s="32">
        <v>17</v>
      </c>
      <c r="C41" s="62">
        <v>0</v>
      </c>
    </row>
    <row r="42" spans="1:3" x14ac:dyDescent="0.35">
      <c r="A42" s="61" t="s">
        <v>23</v>
      </c>
      <c r="B42" s="32">
        <v>16</v>
      </c>
      <c r="C42" s="62">
        <v>0</v>
      </c>
    </row>
    <row r="43" spans="1:3" x14ac:dyDescent="0.35">
      <c r="A43" s="63"/>
      <c r="B43" s="32"/>
      <c r="C43" s="62"/>
    </row>
    <row r="44" spans="1:3" x14ac:dyDescent="0.35">
      <c r="A44" s="64" t="s">
        <v>1628</v>
      </c>
      <c r="B44" s="65">
        <f>SUM(B32:B43)</f>
        <v>220</v>
      </c>
      <c r="C44" s="66">
        <f>SUM(C32:C43)</f>
        <v>5</v>
      </c>
    </row>
  </sheetData>
  <sortState xmlns:xlrd2="http://schemas.microsoft.com/office/spreadsheetml/2017/richdata2" ref="A32:C42">
    <sortCondition ref="A32:A42"/>
  </sortState>
  <conditionalFormatting sqref="M16:M28">
    <cfRule type="expression" dxfId="0" priority="1">
      <formula>$M16=0</formula>
    </cfRule>
  </conditionalFormatting>
  <hyperlinks>
    <hyperlink ref="B3" r:id="rId1" xr:uid="{F2074669-6CD2-4777-BC12-F64F6D615E67}"/>
    <hyperlink ref="B2" r:id="rId2" xr:uid="{2883462F-CAAB-42D7-B1A1-C222F425C703}"/>
    <hyperlink ref="B4" r:id="rId3" xr:uid="{1E1D937E-5C00-4075-B710-8950F986D767}"/>
    <hyperlink ref="B6" r:id="rId4" xr:uid="{AAEB0006-5CC4-4BA2-977C-3D4E0F1AFE61}"/>
    <hyperlink ref="B5" r:id="rId5" xr:uid="{C0D409AF-BAA0-4655-9383-A995E17A0908}"/>
    <hyperlink ref="B8" r:id="rId6" xr:uid="{3C384CAA-BC08-492C-8537-3D0143CB2A46}"/>
    <hyperlink ref="B9" r:id="rId7" xr:uid="{90C882DA-6006-49D7-A847-F2AC32409E4D}"/>
    <hyperlink ref="B7" r:id="rId8" xr:uid="{1A5A3F32-207E-49B0-A71F-6C7BB34A8045}"/>
    <hyperlink ref="J20" r:id="rId9" xr:uid="{2656D732-B4E2-423E-8773-FDA18A8634C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C057F-7734-4E73-AF67-AC105C2C2BD6}">
  <dimension ref="A1:A18"/>
  <sheetViews>
    <sheetView workbookViewId="0">
      <selection activeCell="A14" sqref="A14"/>
    </sheetView>
  </sheetViews>
  <sheetFormatPr baseColWidth="10" defaultRowHeight="15.5" x14ac:dyDescent="0.35"/>
  <sheetData>
    <row r="1" spans="1:1" x14ac:dyDescent="0.35">
      <c r="A1" t="s">
        <v>1618</v>
      </c>
    </row>
    <row r="3" spans="1:1" x14ac:dyDescent="0.35">
      <c r="A3" t="s">
        <v>1619</v>
      </c>
    </row>
    <row r="4" spans="1:1" x14ac:dyDescent="0.35">
      <c r="A4" t="s">
        <v>2293</v>
      </c>
    </row>
    <row r="5" spans="1:1" x14ac:dyDescent="0.35">
      <c r="A5" t="s">
        <v>2314</v>
      </c>
    </row>
    <row r="6" spans="1:1" x14ac:dyDescent="0.35">
      <c r="A6" t="s">
        <v>1620</v>
      </c>
    </row>
    <row r="7" spans="1:1" x14ac:dyDescent="0.35">
      <c r="A7" t="s">
        <v>2313</v>
      </c>
    </row>
    <row r="8" spans="1:1" x14ac:dyDescent="0.35">
      <c r="A8" t="s">
        <v>1621</v>
      </c>
    </row>
    <row r="11" spans="1:1" x14ac:dyDescent="0.35">
      <c r="A11" t="s">
        <v>1622</v>
      </c>
    </row>
    <row r="13" spans="1:1" x14ac:dyDescent="0.35">
      <c r="A13" t="s">
        <v>2323</v>
      </c>
    </row>
    <row r="14" spans="1:1" x14ac:dyDescent="0.35">
      <c r="A14" t="s">
        <v>2294</v>
      </c>
    </row>
    <row r="15" spans="1:1" x14ac:dyDescent="0.35">
      <c r="A15" t="s">
        <v>1623</v>
      </c>
    </row>
    <row r="16" spans="1:1" x14ac:dyDescent="0.35">
      <c r="A16" t="s">
        <v>1624</v>
      </c>
    </row>
    <row r="17" spans="1:1" x14ac:dyDescent="0.35">
      <c r="A17" t="s">
        <v>1625</v>
      </c>
    </row>
    <row r="18" spans="1:1" x14ac:dyDescent="0.35">
      <c r="A18" t="s">
        <v>1626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TRESMILES</vt:lpstr>
      <vt:lpstr>TABLA Espejo (copiar)</vt:lpstr>
      <vt:lpstr>TABLA Valores (pegar)</vt:lpstr>
      <vt:lpstr>MAPA tresmiles.csv</vt:lpstr>
      <vt:lpstr>Lista IGEAR</vt:lpstr>
      <vt:lpstr>Lista Descatalogados</vt:lpstr>
      <vt:lpstr>Más info</vt:lpstr>
      <vt:lpstr>Instrucciones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www.tresmiles.es</dc:title>
  <dc:subject>Despegues de parapente</dc:subject>
  <dc:creator>www.tresmiles.es</dc:creator>
  <cp:lastModifiedBy>A -</cp:lastModifiedBy>
  <dcterms:created xsi:type="dcterms:W3CDTF">2025-01-10T14:42:37Z</dcterms:created>
  <dcterms:modified xsi:type="dcterms:W3CDTF">2025-11-25T12:34:43Z</dcterms:modified>
</cp:coreProperties>
</file>